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1"/>
  <workbookPr date1904="1" backupFile="1" codeName="ThisWorkbook" hidePivotFieldList="1" autoCompressPictures="0"/>
  <mc:AlternateContent xmlns:mc="http://schemas.openxmlformats.org/markup-compatibility/2006">
    <mc:Choice Requires="x15">
      <x15ac:absPath xmlns:x15ac="http://schemas.microsoft.com/office/spreadsheetml/2010/11/ac" url="https://filmfonds.sharepoint.com/sites/Filmfonds-365/Incentive FPI/Afdeling Incentive/Templates Diversen/Begroting/Begrotingsmodel 2025 niet incentive/"/>
    </mc:Choice>
  </mc:AlternateContent>
  <xr:revisionPtr revIDLastSave="0" documentId="8_{3D3542C3-E576-4494-80EE-CF2DD5CE6A78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budget" sheetId="22" r:id="rId1"/>
    <sheet name="1301 Director" sheetId="31" r:id="rId2"/>
    <sheet name="order" sheetId="29" r:id="rId3"/>
    <sheet name="administratie" sheetId="30" r:id="rId4"/>
    <sheet name="NPO" sheetId="27" r:id="rId5"/>
    <sheet name="NPO spec" sheetId="28" state="hidden" r:id="rId6"/>
  </sheets>
  <definedNames>
    <definedName name="……">budget!$B$2</definedName>
    <definedName name="_xlnm.Print_Area" localSheetId="0">budget!$A$1:$P$337</definedName>
    <definedName name="_xlnm.Print_Area" localSheetId="4">NPO!$B$1:$F$25</definedName>
    <definedName name="_xlnm.Print_Area" localSheetId="5">'NPO spec'!$A$1:$D$264</definedName>
    <definedName name="_xlnm.Print_Titles" localSheetId="0">budget!$2:$2</definedName>
    <definedName name="bv">#REF!</definedName>
    <definedName name="cc">#REF!</definedName>
    <definedName name="crane">#REF!</definedName>
    <definedName name="crewcast">#REF!</definedName>
    <definedName name="def">#REF!</definedName>
    <definedName name="ed">#REF!</definedName>
    <definedName name="eq">#REF!</definedName>
    <definedName name="esd">#REF!</definedName>
    <definedName name="exec">#REF!</definedName>
    <definedName name="extras">#REF!</definedName>
    <definedName name="finance">#REF!</definedName>
    <definedName name="fonds">#REF!</definedName>
    <definedName name="forfund">#REF!</definedName>
    <definedName name="fpn">#REF!</definedName>
    <definedName name="hotel">#REF!</definedName>
    <definedName name="landen">#REF!</definedName>
    <definedName name="lengtefilm" localSheetId="0">budget!$F$126</definedName>
    <definedName name="lengtefilm">#REF!</definedName>
    <definedName name="location">#REF!</definedName>
    <definedName name="lowl">#REF!</definedName>
    <definedName name="medical">#REF!</definedName>
    <definedName name="meter">#REF!</definedName>
    <definedName name="min">#REF!</definedName>
    <definedName name="mp">#REF!</definedName>
    <definedName name="nvs">#REF!</definedName>
    <definedName name="orch">#REF!</definedName>
    <definedName name="overh">#REF!</definedName>
    <definedName name="pm">#REF!</definedName>
    <definedName name="Prep">#REF!</definedName>
    <definedName name="publiciteit">#REF!</definedName>
    <definedName name="rain">#REF!</definedName>
    <definedName name="ratio">#REF!</definedName>
    <definedName name="regie">#REF!</definedName>
    <definedName name="regisseur" localSheetId="0">budget!$I$95</definedName>
    <definedName name="regisseur">#REF!</definedName>
    <definedName name="scale">#REF!</definedName>
    <definedName name="scout">#REF!</definedName>
    <definedName name="sec">#REF!</definedName>
    <definedName name="sh">#REF!</definedName>
    <definedName name="shoot">#REF!</definedName>
    <definedName name="shootmonths">#REF!</definedName>
    <definedName name="sm">#REF!</definedName>
    <definedName name="snow">#REF!</definedName>
    <definedName name="sort">#REF!</definedName>
    <definedName name="specials">#REF!</definedName>
    <definedName name="state">#REF!</definedName>
    <definedName name="stb">#REF!</definedName>
    <definedName name="steady">#REF!</definedName>
    <definedName name="stock">#REF!</definedName>
    <definedName name="vreemd">#REF!</definedName>
    <definedName name="vreemd_geld">#REF!</definedName>
    <definedName name="wm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25" i="22" l="1"/>
  <c r="J108" i="22"/>
  <c r="M105" i="22"/>
  <c r="L105" i="22"/>
  <c r="N105" i="22" s="1"/>
  <c r="J105" i="22"/>
  <c r="M104" i="22"/>
  <c r="L104" i="22"/>
  <c r="N104" i="22" s="1"/>
  <c r="J104" i="22"/>
  <c r="F2" i="31"/>
  <c r="E2" i="31"/>
  <c r="D2" i="31"/>
  <c r="C2" i="31"/>
  <c r="J95" i="22" s="1"/>
  <c r="J98" i="22" s="1"/>
  <c r="K285" i="22"/>
  <c r="J107" i="22"/>
  <c r="N58" i="22"/>
  <c r="J58" i="22"/>
  <c r="O57" i="22"/>
  <c r="O56" i="22"/>
  <c r="O55" i="22"/>
  <c r="O54" i="22"/>
  <c r="O53" i="22"/>
  <c r="O52" i="22"/>
  <c r="O51" i="22"/>
  <c r="O50" i="22"/>
  <c r="O105" i="22" l="1"/>
  <c r="O104" i="22"/>
  <c r="O58" i="22"/>
  <c r="J64" i="22"/>
  <c r="J65" i="22"/>
  <c r="J66" i="22"/>
  <c r="J67" i="22"/>
  <c r="J68" i="22"/>
  <c r="J69" i="22"/>
  <c r="J70" i="22"/>
  <c r="J71" i="22"/>
  <c r="J72" i="22"/>
  <c r="J73" i="22"/>
  <c r="J74" i="22"/>
  <c r="J75" i="22"/>
  <c r="J76" i="22"/>
  <c r="J77" i="22"/>
  <c r="J78" i="22"/>
  <c r="J82" i="22"/>
  <c r="J83" i="22"/>
  <c r="J84" i="22"/>
  <c r="J85" i="22"/>
  <c r="J86" i="22"/>
  <c r="J87" i="22"/>
  <c r="J91" i="22"/>
  <c r="J92" i="22" s="1"/>
  <c r="J6" i="22" s="1"/>
  <c r="J7" i="22"/>
  <c r="J96" i="22"/>
  <c r="J97" i="22"/>
  <c r="J101" i="22"/>
  <c r="J102" i="22"/>
  <c r="J103" i="22"/>
  <c r="J106" i="22"/>
  <c r="J111" i="22"/>
  <c r="J112" i="22"/>
  <c r="J113" i="22"/>
  <c r="J117" i="22"/>
  <c r="J118" i="22"/>
  <c r="J119" i="22"/>
  <c r="J123" i="22"/>
  <c r="J124" i="22"/>
  <c r="J128" i="22"/>
  <c r="J129" i="22"/>
  <c r="J130" i="22"/>
  <c r="J131" i="22"/>
  <c r="J132" i="22"/>
  <c r="J133" i="22"/>
  <c r="J134" i="22"/>
  <c r="J138" i="22"/>
  <c r="J139" i="22"/>
  <c r="J140" i="22"/>
  <c r="J141" i="22"/>
  <c r="J142" i="22"/>
  <c r="J143" i="22"/>
  <c r="J144" i="22"/>
  <c r="J145" i="22"/>
  <c r="J146" i="22"/>
  <c r="J147" i="22"/>
  <c r="J151" i="22"/>
  <c r="J152" i="22"/>
  <c r="J153" i="22"/>
  <c r="J154" i="22"/>
  <c r="J155" i="22"/>
  <c r="J159" i="22"/>
  <c r="J160" i="22"/>
  <c r="J161" i="22"/>
  <c r="J162" i="22"/>
  <c r="J163" i="22"/>
  <c r="J164" i="22"/>
  <c r="J165" i="22"/>
  <c r="J166" i="22"/>
  <c r="J167" i="22"/>
  <c r="J168" i="22"/>
  <c r="J169" i="22"/>
  <c r="J170" i="22"/>
  <c r="J171" i="22"/>
  <c r="J172" i="22"/>
  <c r="J173" i="22"/>
  <c r="J174" i="22"/>
  <c r="J175" i="22"/>
  <c r="J176" i="22"/>
  <c r="J177" i="22"/>
  <c r="J178" i="22"/>
  <c r="J179" i="22"/>
  <c r="J182" i="22"/>
  <c r="J183" i="22"/>
  <c r="J184" i="22"/>
  <c r="J185" i="22"/>
  <c r="J186" i="22"/>
  <c r="J187" i="22"/>
  <c r="J188" i="22"/>
  <c r="J189" i="22"/>
  <c r="J193" i="22"/>
  <c r="J194" i="22"/>
  <c r="J195" i="22"/>
  <c r="J196" i="22"/>
  <c r="J197" i="22"/>
  <c r="J198" i="22"/>
  <c r="J199" i="22"/>
  <c r="J200" i="22"/>
  <c r="J201" i="22"/>
  <c r="J202" i="22"/>
  <c r="J203" i="22"/>
  <c r="J204" i="22"/>
  <c r="J205" i="22"/>
  <c r="J206" i="22"/>
  <c r="J209" i="22"/>
  <c r="J210" i="22"/>
  <c r="J211" i="22"/>
  <c r="J212" i="22"/>
  <c r="J213" i="22"/>
  <c r="J217" i="22"/>
  <c r="J218" i="22"/>
  <c r="J219" i="22"/>
  <c r="J220" i="22"/>
  <c r="J221" i="22"/>
  <c r="J222" i="22"/>
  <c r="J223" i="22"/>
  <c r="J224" i="22"/>
  <c r="J225" i="22"/>
  <c r="J226" i="22"/>
  <c r="J227" i="22"/>
  <c r="J228" i="22"/>
  <c r="J229" i="22"/>
  <c r="J230" i="22"/>
  <c r="J231" i="22"/>
  <c r="J232" i="22"/>
  <c r="J233" i="22"/>
  <c r="J234" i="22"/>
  <c r="J235" i="22"/>
  <c r="J236" i="22"/>
  <c r="J237" i="22"/>
  <c r="J238" i="22"/>
  <c r="J239" i="22"/>
  <c r="J243" i="22"/>
  <c r="J244" i="22" s="1"/>
  <c r="J25" i="22" s="1"/>
  <c r="J247" i="22"/>
  <c r="J248" i="22"/>
  <c r="J249" i="22"/>
  <c r="J250" i="22"/>
  <c r="J254" i="22"/>
  <c r="J255" i="22"/>
  <c r="J256" i="22"/>
  <c r="J257" i="22"/>
  <c r="J261" i="22"/>
  <c r="J262" i="22"/>
  <c r="J263" i="22"/>
  <c r="J264" i="22"/>
  <c r="J265" i="22"/>
  <c r="J266" i="22"/>
  <c r="J267" i="22"/>
  <c r="J268" i="22"/>
  <c r="J269" i="22"/>
  <c r="J270" i="22"/>
  <c r="J271" i="22"/>
  <c r="J272" i="22"/>
  <c r="J276" i="22"/>
  <c r="J277" i="22"/>
  <c r="J278" i="22"/>
  <c r="J282" i="22"/>
  <c r="J283" i="22"/>
  <c r="J284" i="22"/>
  <c r="J288" i="22"/>
  <c r="J289" i="22"/>
  <c r="J290" i="22"/>
  <c r="J291" i="22"/>
  <c r="J292" i="22"/>
  <c r="J293" i="22"/>
  <c r="J294" i="22"/>
  <c r="J295" i="22"/>
  <c r="J296" i="22"/>
  <c r="J297" i="22"/>
  <c r="J298" i="22"/>
  <c r="J299" i="22"/>
  <c r="J300" i="22"/>
  <c r="J301" i="22"/>
  <c r="J305" i="22"/>
  <c r="J307" i="22"/>
  <c r="J308" i="22"/>
  <c r="J309" i="22"/>
  <c r="J310" i="22"/>
  <c r="J311" i="22"/>
  <c r="J315" i="22"/>
  <c r="J316" i="22"/>
  <c r="J317" i="22"/>
  <c r="J318" i="22"/>
  <c r="J324" i="22"/>
  <c r="M95" i="22"/>
  <c r="G8" i="31"/>
  <c r="G6" i="31"/>
  <c r="G4" i="31"/>
  <c r="K95" i="22"/>
  <c r="L95" i="22"/>
  <c r="L284" i="22"/>
  <c r="M284" i="22"/>
  <c r="J114" i="22" l="1"/>
  <c r="N95" i="22"/>
  <c r="O95" i="22" s="1"/>
  <c r="J251" i="22"/>
  <c r="J26" i="22" s="1"/>
  <c r="J285" i="22"/>
  <c r="G2" i="31"/>
  <c r="J30" i="22"/>
  <c r="N284" i="22"/>
  <c r="O284" i="22" s="1"/>
  <c r="J273" i="22"/>
  <c r="J28" i="22" s="1"/>
  <c r="J135" i="22"/>
  <c r="J14" i="22" s="1"/>
  <c r="J302" i="22"/>
  <c r="J34" i="22" s="1"/>
  <c r="J180" i="22"/>
  <c r="J17" i="22" s="1"/>
  <c r="J125" i="22"/>
  <c r="J13" i="22" s="1"/>
  <c r="J319" i="22"/>
  <c r="J36" i="22" s="1"/>
  <c r="J190" i="22"/>
  <c r="J18" i="22" s="1"/>
  <c r="J148" i="22"/>
  <c r="J15" i="22" s="1"/>
  <c r="J120" i="22"/>
  <c r="J12" i="22" s="1"/>
  <c r="J207" i="22"/>
  <c r="J19" i="22" s="1"/>
  <c r="J279" i="22"/>
  <c r="J29" i="22" s="1"/>
  <c r="J258" i="22"/>
  <c r="J27" i="22" s="1"/>
  <c r="J8" i="22"/>
  <c r="J79" i="22"/>
  <c r="J4" i="22" s="1"/>
  <c r="J88" i="22"/>
  <c r="J5" i="22" s="1"/>
  <c r="J240" i="22"/>
  <c r="J21" i="22" s="1"/>
  <c r="J214" i="22"/>
  <c r="J20" i="22" s="1"/>
  <c r="J156" i="22"/>
  <c r="J16" i="22" s="1"/>
  <c r="J11" i="22"/>
  <c r="M96" i="22"/>
  <c r="L96" i="22"/>
  <c r="J31" i="22" l="1"/>
  <c r="J9" i="22"/>
  <c r="J332" i="22"/>
  <c r="J22" i="22"/>
  <c r="J331" i="22"/>
  <c r="J333" i="22"/>
  <c r="N96" i="22"/>
  <c r="O96" i="22" s="1"/>
  <c r="M324" i="22"/>
  <c r="L324" i="22"/>
  <c r="M316" i="22"/>
  <c r="L316" i="22"/>
  <c r="K312" i="22"/>
  <c r="M311" i="22"/>
  <c r="L311" i="22"/>
  <c r="L299" i="22"/>
  <c r="M299" i="22"/>
  <c r="M297" i="22"/>
  <c r="L297" i="22"/>
  <c r="K251" i="22"/>
  <c r="M250" i="22"/>
  <c r="L250" i="22"/>
  <c r="M271" i="22"/>
  <c r="L271" i="22"/>
  <c r="K240" i="22"/>
  <c r="K21" i="22" s="1"/>
  <c r="K214" i="22"/>
  <c r="K20" i="22" s="1"/>
  <c r="M239" i="22"/>
  <c r="L239" i="22"/>
  <c r="M238" i="22"/>
  <c r="L238" i="22"/>
  <c r="M237" i="22"/>
  <c r="L237" i="22"/>
  <c r="M236" i="22"/>
  <c r="L236" i="22"/>
  <c r="M235" i="22"/>
  <c r="L235" i="22"/>
  <c r="M234" i="22"/>
  <c r="L234" i="22"/>
  <c r="M233" i="22"/>
  <c r="L233" i="22"/>
  <c r="M232" i="22"/>
  <c r="L232" i="22"/>
  <c r="M231" i="22"/>
  <c r="L231" i="22"/>
  <c r="M230" i="22"/>
  <c r="L230" i="22"/>
  <c r="M229" i="22"/>
  <c r="L229" i="22"/>
  <c r="M228" i="22"/>
  <c r="L228" i="22"/>
  <c r="M227" i="22"/>
  <c r="L227" i="22"/>
  <c r="M226" i="22"/>
  <c r="L226" i="22"/>
  <c r="M225" i="22"/>
  <c r="L225" i="22"/>
  <c r="M224" i="22"/>
  <c r="L224" i="22"/>
  <c r="M223" i="22"/>
  <c r="L223" i="22"/>
  <c r="M222" i="22"/>
  <c r="L222" i="22"/>
  <c r="M221" i="22"/>
  <c r="L221" i="22"/>
  <c r="M220" i="22"/>
  <c r="L220" i="22"/>
  <c r="M219" i="22"/>
  <c r="L219" i="22"/>
  <c r="M218" i="22"/>
  <c r="L218" i="22"/>
  <c r="M217" i="22"/>
  <c r="L217" i="22"/>
  <c r="M213" i="22"/>
  <c r="L213" i="22"/>
  <c r="M212" i="22"/>
  <c r="L212" i="22"/>
  <c r="M211" i="22"/>
  <c r="L211" i="22"/>
  <c r="M210" i="22"/>
  <c r="L210" i="22"/>
  <c r="M209" i="22"/>
  <c r="L209" i="22"/>
  <c r="K207" i="22"/>
  <c r="K19" i="22" s="1"/>
  <c r="M206" i="22"/>
  <c r="L206" i="22"/>
  <c r="M205" i="22"/>
  <c r="L205" i="22"/>
  <c r="M204" i="22"/>
  <c r="L204" i="22"/>
  <c r="M203" i="22"/>
  <c r="L203" i="22"/>
  <c r="M202" i="22"/>
  <c r="L202" i="22"/>
  <c r="M201" i="22"/>
  <c r="L201" i="22"/>
  <c r="M200" i="22"/>
  <c r="L200" i="22"/>
  <c r="M199" i="22"/>
  <c r="L199" i="22"/>
  <c r="M198" i="22"/>
  <c r="L198" i="22"/>
  <c r="M197" i="22"/>
  <c r="L197" i="22"/>
  <c r="M196" i="22"/>
  <c r="L196" i="22"/>
  <c r="M195" i="22"/>
  <c r="L195" i="22"/>
  <c r="M194" i="22"/>
  <c r="L194" i="22"/>
  <c r="M193" i="22"/>
  <c r="L193" i="22"/>
  <c r="K190" i="22"/>
  <c r="K18" i="22" s="1"/>
  <c r="M189" i="22"/>
  <c r="L189" i="22"/>
  <c r="M188" i="22"/>
  <c r="L188" i="22"/>
  <c r="M187" i="22"/>
  <c r="L187" i="22"/>
  <c r="M186" i="22"/>
  <c r="L186" i="22"/>
  <c r="M185" i="22"/>
  <c r="L185" i="22"/>
  <c r="M184" i="22"/>
  <c r="L184" i="22"/>
  <c r="M183" i="22"/>
  <c r="L183" i="22"/>
  <c r="M182" i="22"/>
  <c r="L182" i="22"/>
  <c r="N316" i="22" l="1"/>
  <c r="O316" i="22" s="1"/>
  <c r="N324" i="22"/>
  <c r="O324" i="22" s="1"/>
  <c r="N297" i="22"/>
  <c r="O297" i="22" s="1"/>
  <c r="N311" i="22"/>
  <c r="O311" i="22" s="1"/>
  <c r="N299" i="22"/>
  <c r="O299" i="22" s="1"/>
  <c r="N250" i="22"/>
  <c r="O250" i="22" s="1"/>
  <c r="N225" i="22"/>
  <c r="O225" i="22" s="1"/>
  <c r="N271" i="22"/>
  <c r="O271" i="22" s="1"/>
  <c r="N231" i="22"/>
  <c r="O231" i="22" s="1"/>
  <c r="N239" i="22"/>
  <c r="O239" i="22" s="1"/>
  <c r="N227" i="22"/>
  <c r="O227" i="22" s="1"/>
  <c r="N211" i="22"/>
  <c r="O211" i="22" s="1"/>
  <c r="M214" i="22"/>
  <c r="M20" i="22" s="1"/>
  <c r="N218" i="22"/>
  <c r="O218" i="22" s="1"/>
  <c r="N234" i="22"/>
  <c r="O234" i="22" s="1"/>
  <c r="N203" i="22"/>
  <c r="O203" i="22" s="1"/>
  <c r="N206" i="22"/>
  <c r="O206" i="22" s="1"/>
  <c r="N210" i="22"/>
  <c r="O210" i="22" s="1"/>
  <c r="N237" i="22"/>
  <c r="O237" i="22" s="1"/>
  <c r="N223" i="22"/>
  <c r="O223" i="22" s="1"/>
  <c r="N236" i="22"/>
  <c r="O236" i="22" s="1"/>
  <c r="L240" i="22"/>
  <c r="L21" i="22" s="1"/>
  <c r="N230" i="22"/>
  <c r="O230" i="22" s="1"/>
  <c r="L214" i="22"/>
  <c r="L20" i="22" s="1"/>
  <c r="M240" i="22"/>
  <c r="M21" i="22" s="1"/>
  <c r="N217" i="22"/>
  <c r="O217" i="22" s="1"/>
  <c r="N222" i="22"/>
  <c r="O222" i="22" s="1"/>
  <c r="N229" i="22"/>
  <c r="O229" i="22" s="1"/>
  <c r="N198" i="22"/>
  <c r="O198" i="22" s="1"/>
  <c r="N226" i="22"/>
  <c r="O226" i="22" s="1"/>
  <c r="N228" i="22"/>
  <c r="O228" i="22" s="1"/>
  <c r="N233" i="22"/>
  <c r="O233" i="22" s="1"/>
  <c r="N238" i="22"/>
  <c r="O238" i="22" s="1"/>
  <c r="N219" i="22"/>
  <c r="O219" i="22" s="1"/>
  <c r="N187" i="22"/>
  <c r="O187" i="22" s="1"/>
  <c r="N209" i="22"/>
  <c r="N221" i="22"/>
  <c r="N235" i="22"/>
  <c r="O235" i="22" s="1"/>
  <c r="N232" i="22"/>
  <c r="O232" i="22" s="1"/>
  <c r="N224" i="22"/>
  <c r="O224" i="22" s="1"/>
  <c r="N212" i="22"/>
  <c r="O212" i="22" s="1"/>
  <c r="N213" i="22"/>
  <c r="O213" i="22" s="1"/>
  <c r="N220" i="22"/>
  <c r="O220" i="22" s="1"/>
  <c r="N197" i="22"/>
  <c r="O197" i="22" s="1"/>
  <c r="N185" i="22"/>
  <c r="O185" i="22" s="1"/>
  <c r="N194" i="22"/>
  <c r="O194" i="22" s="1"/>
  <c r="M190" i="22"/>
  <c r="M18" i="22" s="1"/>
  <c r="N196" i="22"/>
  <c r="O196" i="22" s="1"/>
  <c r="N201" i="22"/>
  <c r="O201" i="22" s="1"/>
  <c r="N193" i="22"/>
  <c r="O193" i="22" s="1"/>
  <c r="N183" i="22"/>
  <c r="O183" i="22" s="1"/>
  <c r="L207" i="22"/>
  <c r="L19" i="22" s="1"/>
  <c r="N195" i="22"/>
  <c r="O195" i="22" s="1"/>
  <c r="N200" i="22"/>
  <c r="O200" i="22" s="1"/>
  <c r="N205" i="22"/>
  <c r="O205" i="22" s="1"/>
  <c r="N184" i="22"/>
  <c r="O184" i="22" s="1"/>
  <c r="N189" i="22"/>
  <c r="O189" i="22" s="1"/>
  <c r="N199" i="22"/>
  <c r="O199" i="22" s="1"/>
  <c r="N204" i="22"/>
  <c r="O204" i="22" s="1"/>
  <c r="N202" i="22"/>
  <c r="M207" i="22"/>
  <c r="M19" i="22" s="1"/>
  <c r="N182" i="22"/>
  <c r="O182" i="22" s="1"/>
  <c r="N186" i="22"/>
  <c r="O186" i="22" s="1"/>
  <c r="N188" i="22"/>
  <c r="O188" i="22" s="1"/>
  <c r="L190" i="22"/>
  <c r="L18" i="22" s="1"/>
  <c r="K180" i="22"/>
  <c r="K17" i="22" s="1"/>
  <c r="M179" i="22"/>
  <c r="L179" i="22"/>
  <c r="M178" i="22"/>
  <c r="L178" i="22"/>
  <c r="M177" i="22"/>
  <c r="L177" i="22"/>
  <c r="M176" i="22"/>
  <c r="L176" i="22"/>
  <c r="M175" i="22"/>
  <c r="L175" i="22"/>
  <c r="M174" i="22"/>
  <c r="L174" i="22"/>
  <c r="M173" i="22"/>
  <c r="L173" i="22"/>
  <c r="M172" i="22"/>
  <c r="L172" i="22"/>
  <c r="M171" i="22"/>
  <c r="L171" i="22"/>
  <c r="M170" i="22"/>
  <c r="L170" i="22"/>
  <c r="M169" i="22"/>
  <c r="L169" i="22"/>
  <c r="M168" i="22"/>
  <c r="L168" i="22"/>
  <c r="M167" i="22"/>
  <c r="L167" i="22"/>
  <c r="M166" i="22"/>
  <c r="L166" i="22"/>
  <c r="M165" i="22"/>
  <c r="L165" i="22"/>
  <c r="M164" i="22"/>
  <c r="L164" i="22"/>
  <c r="M163" i="22"/>
  <c r="L163" i="22"/>
  <c r="M162" i="22"/>
  <c r="L162" i="22"/>
  <c r="M161" i="22"/>
  <c r="L161" i="22"/>
  <c r="M160" i="22"/>
  <c r="L160" i="22"/>
  <c r="M159" i="22"/>
  <c r="L159" i="22"/>
  <c r="K156" i="22"/>
  <c r="K16" i="22" s="1"/>
  <c r="M155" i="22"/>
  <c r="L155" i="22"/>
  <c r="M154" i="22"/>
  <c r="L154" i="22"/>
  <c r="M153" i="22"/>
  <c r="L153" i="22"/>
  <c r="M152" i="22"/>
  <c r="L152" i="22"/>
  <c r="M151" i="22"/>
  <c r="L151" i="22"/>
  <c r="K148" i="22"/>
  <c r="K15" i="22" s="1"/>
  <c r="M147" i="22"/>
  <c r="L147" i="22"/>
  <c r="M146" i="22"/>
  <c r="L146" i="22"/>
  <c r="M145" i="22"/>
  <c r="L145" i="22"/>
  <c r="M144" i="22"/>
  <c r="L144" i="22"/>
  <c r="M143" i="22"/>
  <c r="L143" i="22"/>
  <c r="M142" i="22"/>
  <c r="L142" i="22"/>
  <c r="M141" i="22"/>
  <c r="L141" i="22"/>
  <c r="M140" i="22"/>
  <c r="L140" i="22"/>
  <c r="M139" i="22"/>
  <c r="L139" i="22"/>
  <c r="M138" i="22"/>
  <c r="L138" i="22"/>
  <c r="N240" i="22" l="1"/>
  <c r="N21" i="22" s="1"/>
  <c r="O221" i="22"/>
  <c r="O240" i="22" s="1"/>
  <c r="O21" i="22" s="1"/>
  <c r="O209" i="22"/>
  <c r="O214" i="22" s="1"/>
  <c r="O20" i="22" s="1"/>
  <c r="N214" i="22"/>
  <c r="N20" i="22" s="1"/>
  <c r="N179" i="22"/>
  <c r="O179" i="22" s="1"/>
  <c r="N207" i="22"/>
  <c r="N19" i="22" s="1"/>
  <c r="N190" i="22"/>
  <c r="N18" i="22" s="1"/>
  <c r="O202" i="22"/>
  <c r="O207" i="22" s="1"/>
  <c r="O19" i="22" s="1"/>
  <c r="N168" i="22"/>
  <c r="O168" i="22" s="1"/>
  <c r="O190" i="22"/>
  <c r="O18" i="22" s="1"/>
  <c r="N165" i="22"/>
  <c r="O165" i="22" s="1"/>
  <c r="N163" i="22"/>
  <c r="O163" i="22" s="1"/>
  <c r="N154" i="22"/>
  <c r="O154" i="22" s="1"/>
  <c r="N153" i="22"/>
  <c r="O153" i="22" s="1"/>
  <c r="N172" i="22"/>
  <c r="O172" i="22" s="1"/>
  <c r="N178" i="22"/>
  <c r="O178" i="22" s="1"/>
  <c r="M156" i="22"/>
  <c r="M16" i="22" s="1"/>
  <c r="N151" i="22"/>
  <c r="O151" i="22" s="1"/>
  <c r="N169" i="22"/>
  <c r="O169" i="22" s="1"/>
  <c r="N155" i="22"/>
  <c r="O155" i="22" s="1"/>
  <c r="N160" i="22"/>
  <c r="O160" i="22" s="1"/>
  <c r="N175" i="22"/>
  <c r="O175" i="22" s="1"/>
  <c r="N170" i="22"/>
  <c r="O170" i="22" s="1"/>
  <c r="N173" i="22"/>
  <c r="O173" i="22" s="1"/>
  <c r="M180" i="22"/>
  <c r="M17" i="22" s="1"/>
  <c r="L180" i="22"/>
  <c r="L17" i="22" s="1"/>
  <c r="N162" i="22"/>
  <c r="O162" i="22" s="1"/>
  <c r="N167" i="22"/>
  <c r="O167" i="22" s="1"/>
  <c r="N174" i="22"/>
  <c r="O174" i="22" s="1"/>
  <c r="N177" i="22"/>
  <c r="O177" i="22" s="1"/>
  <c r="N152" i="22"/>
  <c r="N171" i="22"/>
  <c r="O171" i="22" s="1"/>
  <c r="N161" i="22"/>
  <c r="O161" i="22" s="1"/>
  <c r="L156" i="22"/>
  <c r="L16" i="22" s="1"/>
  <c r="N159" i="22"/>
  <c r="N164" i="22"/>
  <c r="O164" i="22" s="1"/>
  <c r="N166" i="22"/>
  <c r="O166" i="22" s="1"/>
  <c r="N176" i="22"/>
  <c r="O176" i="22" s="1"/>
  <c r="N145" i="22"/>
  <c r="O145" i="22" s="1"/>
  <c r="N138" i="22"/>
  <c r="O138" i="22" s="1"/>
  <c r="N143" i="22"/>
  <c r="O143" i="22" s="1"/>
  <c r="N146" i="22"/>
  <c r="O146" i="22" s="1"/>
  <c r="N142" i="22"/>
  <c r="O142" i="22" s="1"/>
  <c r="M148" i="22"/>
  <c r="M15" i="22" s="1"/>
  <c r="N140" i="22"/>
  <c r="O140" i="22" s="1"/>
  <c r="N141" i="22"/>
  <c r="O141" i="22" s="1"/>
  <c r="N147" i="22"/>
  <c r="O147" i="22" s="1"/>
  <c r="N139" i="22"/>
  <c r="L148" i="22"/>
  <c r="L15" i="22" s="1"/>
  <c r="N144" i="22"/>
  <c r="O144" i="22" s="1"/>
  <c r="N156" i="22" l="1"/>
  <c r="N16" i="22" s="1"/>
  <c r="O152" i="22"/>
  <c r="O156" i="22" s="1"/>
  <c r="O16" i="22" s="1"/>
  <c r="O159" i="22"/>
  <c r="O180" i="22" s="1"/>
  <c r="O17" i="22" s="1"/>
  <c r="N180" i="22"/>
  <c r="N17" i="22" s="1"/>
  <c r="N148" i="22"/>
  <c r="N15" i="22" s="1"/>
  <c r="O139" i="22"/>
  <c r="O148" i="22" s="1"/>
  <c r="O15" i="22" s="1"/>
  <c r="K98" i="22" l="1"/>
  <c r="M97" i="22"/>
  <c r="L97" i="22"/>
  <c r="L68" i="22"/>
  <c r="M68" i="22"/>
  <c r="L69" i="22"/>
  <c r="M69" i="22"/>
  <c r="L70" i="22"/>
  <c r="M70" i="22"/>
  <c r="L71" i="22"/>
  <c r="M71" i="22"/>
  <c r="L72" i="22"/>
  <c r="M72" i="22"/>
  <c r="L73" i="22"/>
  <c r="M73" i="22"/>
  <c r="L74" i="22"/>
  <c r="M74" i="22"/>
  <c r="L75" i="22"/>
  <c r="M75" i="22"/>
  <c r="L76" i="22"/>
  <c r="M76" i="22"/>
  <c r="L77" i="22"/>
  <c r="M77" i="22"/>
  <c r="M67" i="22"/>
  <c r="L67" i="22"/>
  <c r="K92" i="22"/>
  <c r="M91" i="22"/>
  <c r="L91" i="22"/>
  <c r="N97" i="22" l="1"/>
  <c r="O97" i="22" s="1"/>
  <c r="N75" i="22"/>
  <c r="O75" i="22" s="1"/>
  <c r="N68" i="22"/>
  <c r="O68" i="22" s="1"/>
  <c r="N73" i="22"/>
  <c r="O73" i="22" s="1"/>
  <c r="N69" i="22"/>
  <c r="O69" i="22" s="1"/>
  <c r="N77" i="22"/>
  <c r="O77" i="22" s="1"/>
  <c r="N72" i="22"/>
  <c r="O72" i="22" s="1"/>
  <c r="N74" i="22"/>
  <c r="O74" i="22" s="1"/>
  <c r="N70" i="22"/>
  <c r="O70" i="22" s="1"/>
  <c r="N76" i="22"/>
  <c r="O76" i="22" s="1"/>
  <c r="N71" i="22"/>
  <c r="O71" i="22" s="1"/>
  <c r="N67" i="22"/>
  <c r="O67" i="22" s="1"/>
  <c r="N91" i="22"/>
  <c r="L327" i="22"/>
  <c r="L328" i="22" s="1"/>
  <c r="L335" i="22" s="1"/>
  <c r="L323" i="22"/>
  <c r="L322" i="22"/>
  <c r="L325" i="22" s="1"/>
  <c r="L318" i="22"/>
  <c r="L317" i="22"/>
  <c r="L315" i="22"/>
  <c r="L310" i="22"/>
  <c r="L309" i="22"/>
  <c r="L308" i="22"/>
  <c r="L307" i="22"/>
  <c r="L306" i="22"/>
  <c r="L305" i="22"/>
  <c r="L301" i="22"/>
  <c r="L300" i="22"/>
  <c r="L298" i="22"/>
  <c r="L296" i="22"/>
  <c r="L295" i="22"/>
  <c r="L294" i="22"/>
  <c r="L293" i="22"/>
  <c r="L292" i="22"/>
  <c r="L291" i="22"/>
  <c r="L290" i="22"/>
  <c r="L289" i="22"/>
  <c r="L288" i="22"/>
  <c r="L283" i="22"/>
  <c r="L282" i="22"/>
  <c r="L285" i="22" s="1"/>
  <c r="L278" i="22"/>
  <c r="L277" i="22"/>
  <c r="L276" i="22"/>
  <c r="L272" i="22"/>
  <c r="L270" i="22"/>
  <c r="L269" i="22"/>
  <c r="L268" i="22"/>
  <c r="L267" i="22"/>
  <c r="L266" i="22"/>
  <c r="L265" i="22"/>
  <c r="L264" i="22"/>
  <c r="L263" i="22"/>
  <c r="L262" i="22"/>
  <c r="L261" i="22"/>
  <c r="L257" i="22"/>
  <c r="L256" i="22"/>
  <c r="L255" i="22"/>
  <c r="L254" i="22"/>
  <c r="L249" i="22"/>
  <c r="L248" i="22"/>
  <c r="L247" i="22"/>
  <c r="L243" i="22"/>
  <c r="L244" i="22" s="1"/>
  <c r="L25" i="22" s="1"/>
  <c r="L134" i="22"/>
  <c r="L133" i="22"/>
  <c r="L132" i="22"/>
  <c r="L131" i="22"/>
  <c r="L130" i="22"/>
  <c r="L129" i="22"/>
  <c r="L128" i="22"/>
  <c r="L124" i="22"/>
  <c r="L123" i="22"/>
  <c r="L119" i="22"/>
  <c r="L118" i="22"/>
  <c r="L117" i="22"/>
  <c r="L113" i="22"/>
  <c r="L112" i="22"/>
  <c r="L111" i="22"/>
  <c r="L107" i="22"/>
  <c r="L106" i="22"/>
  <c r="L103" i="22"/>
  <c r="L102" i="22"/>
  <c r="L101" i="22"/>
  <c r="L87" i="22"/>
  <c r="L86" i="22"/>
  <c r="L85" i="22"/>
  <c r="L84" i="22"/>
  <c r="L83" i="22"/>
  <c r="L82" i="22"/>
  <c r="L78" i="22"/>
  <c r="L66" i="22"/>
  <c r="L65" i="22"/>
  <c r="L64" i="22"/>
  <c r="M327" i="22"/>
  <c r="M328" i="22" s="1"/>
  <c r="M323" i="22"/>
  <c r="M318" i="22"/>
  <c r="M317" i="22"/>
  <c r="M315" i="22"/>
  <c r="M310" i="22"/>
  <c r="M309" i="22"/>
  <c r="M307" i="22"/>
  <c r="M306" i="22"/>
  <c r="M305" i="22"/>
  <c r="M301" i="22"/>
  <c r="M300" i="22"/>
  <c r="M298" i="22"/>
  <c r="M296" i="22"/>
  <c r="M295" i="22"/>
  <c r="M294" i="22"/>
  <c r="M293" i="22"/>
  <c r="M292" i="22"/>
  <c r="M291" i="22"/>
  <c r="M290" i="22"/>
  <c r="M289" i="22"/>
  <c r="M288" i="22"/>
  <c r="M283" i="22"/>
  <c r="M282" i="22"/>
  <c r="M285" i="22" s="1"/>
  <c r="M278" i="22"/>
  <c r="M277" i="22"/>
  <c r="M276" i="22"/>
  <c r="M272" i="22"/>
  <c r="M270" i="22"/>
  <c r="M269" i="22"/>
  <c r="M268" i="22"/>
  <c r="M267" i="22"/>
  <c r="M266" i="22"/>
  <c r="M265" i="22"/>
  <c r="M264" i="22"/>
  <c r="M263" i="22"/>
  <c r="M262" i="22"/>
  <c r="M261" i="22"/>
  <c r="M257" i="22"/>
  <c r="M256" i="22"/>
  <c r="M255" i="22"/>
  <c r="M254" i="22"/>
  <c r="M249" i="22"/>
  <c r="M248" i="22"/>
  <c r="M247" i="22"/>
  <c r="M243" i="22"/>
  <c r="M134" i="22"/>
  <c r="M133" i="22"/>
  <c r="M132" i="22"/>
  <c r="M131" i="22"/>
  <c r="M130" i="22"/>
  <c r="M129" i="22"/>
  <c r="M128" i="22"/>
  <c r="M124" i="22"/>
  <c r="M123" i="22"/>
  <c r="M119" i="22"/>
  <c r="M118" i="22"/>
  <c r="M117" i="22"/>
  <c r="M113" i="22"/>
  <c r="M112" i="22"/>
  <c r="M111" i="22"/>
  <c r="M107" i="22"/>
  <c r="M106" i="22"/>
  <c r="M103" i="22"/>
  <c r="M102" i="22"/>
  <c r="M101" i="22"/>
  <c r="M92" i="22"/>
  <c r="M87" i="22"/>
  <c r="M86" i="22"/>
  <c r="M85" i="22"/>
  <c r="M84" i="22"/>
  <c r="M83" i="22"/>
  <c r="M82" i="22"/>
  <c r="M78" i="22"/>
  <c r="M66" i="22"/>
  <c r="M65" i="22"/>
  <c r="M64" i="22"/>
  <c r="H143" i="29"/>
  <c r="H142" i="29"/>
  <c r="H141" i="29"/>
  <c r="H140" i="29"/>
  <c r="H139" i="29"/>
  <c r="H138" i="29"/>
  <c r="H137" i="29"/>
  <c r="H136" i="29"/>
  <c r="H135" i="29"/>
  <c r="H134" i="29"/>
  <c r="H133" i="29"/>
  <c r="H132" i="29"/>
  <c r="H131" i="29"/>
  <c r="H130" i="29"/>
  <c r="H129" i="29"/>
  <c r="H128" i="29"/>
  <c r="H127" i="29"/>
  <c r="H126" i="29"/>
  <c r="H125" i="29"/>
  <c r="H124" i="29"/>
  <c r="H123" i="29"/>
  <c r="H122" i="29"/>
  <c r="H121" i="29"/>
  <c r="H120" i="29"/>
  <c r="H119" i="29"/>
  <c r="H118" i="29"/>
  <c r="H117" i="29"/>
  <c r="H116" i="29"/>
  <c r="H115" i="29"/>
  <c r="H114" i="29"/>
  <c r="H113" i="29"/>
  <c r="H112" i="29"/>
  <c r="H111" i="29"/>
  <c r="H110" i="29"/>
  <c r="H109" i="29"/>
  <c r="H108" i="29"/>
  <c r="H107" i="29"/>
  <c r="H106" i="29"/>
  <c r="H105" i="29"/>
  <c r="H104" i="29"/>
  <c r="H103" i="29"/>
  <c r="H102" i="29"/>
  <c r="H101" i="29"/>
  <c r="H100" i="29"/>
  <c r="H99" i="29"/>
  <c r="H98" i="29"/>
  <c r="H97" i="29"/>
  <c r="H96" i="29"/>
  <c r="H95" i="29"/>
  <c r="H94" i="29"/>
  <c r="H93" i="29"/>
  <c r="H92" i="29"/>
  <c r="H91" i="29"/>
  <c r="H90" i="29"/>
  <c r="H89" i="29"/>
  <c r="H88" i="29"/>
  <c r="H87" i="29"/>
  <c r="H86" i="29"/>
  <c r="H85" i="29"/>
  <c r="H84" i="29"/>
  <c r="H83" i="29"/>
  <c r="H82" i="29"/>
  <c r="H81" i="29"/>
  <c r="H80" i="29"/>
  <c r="H79" i="29"/>
  <c r="H78" i="29"/>
  <c r="H77" i="29"/>
  <c r="H76" i="29"/>
  <c r="H75" i="29"/>
  <c r="H74" i="29"/>
  <c r="H73" i="29"/>
  <c r="H72" i="29"/>
  <c r="H71" i="29"/>
  <c r="H70" i="29"/>
  <c r="H69" i="29"/>
  <c r="H68" i="29"/>
  <c r="H67" i="29"/>
  <c r="H66" i="29"/>
  <c r="H65" i="29"/>
  <c r="H64" i="29"/>
  <c r="H63" i="29"/>
  <c r="H62" i="29"/>
  <c r="H61" i="29"/>
  <c r="H60" i="29"/>
  <c r="H59" i="29"/>
  <c r="H58" i="29"/>
  <c r="H57" i="29"/>
  <c r="H56" i="29"/>
  <c r="H55" i="29"/>
  <c r="H54" i="29"/>
  <c r="H53" i="29"/>
  <c r="H52" i="29"/>
  <c r="H51" i="29"/>
  <c r="H50" i="29"/>
  <c r="H49" i="29"/>
  <c r="H48" i="29"/>
  <c r="H47" i="29"/>
  <c r="H46" i="29"/>
  <c r="H45" i="29"/>
  <c r="H44" i="29"/>
  <c r="H43" i="29"/>
  <c r="H42" i="29"/>
  <c r="H41" i="29"/>
  <c r="H40" i="29"/>
  <c r="H39" i="29"/>
  <c r="H38" i="29"/>
  <c r="H37" i="29"/>
  <c r="H36" i="29"/>
  <c r="H35" i="29"/>
  <c r="H34" i="29"/>
  <c r="H33" i="29"/>
  <c r="H32" i="29"/>
  <c r="H31" i="29"/>
  <c r="H30" i="29"/>
  <c r="H29" i="29"/>
  <c r="H28" i="29"/>
  <c r="H27" i="29"/>
  <c r="H26" i="29"/>
  <c r="H25" i="29"/>
  <c r="H24" i="29"/>
  <c r="H23" i="29"/>
  <c r="H22" i="29"/>
  <c r="H21" i="29"/>
  <c r="H20" i="29"/>
  <c r="H19" i="29"/>
  <c r="H18" i="29"/>
  <c r="H17" i="29"/>
  <c r="H16" i="29"/>
  <c r="H15" i="29"/>
  <c r="H14" i="29"/>
  <c r="H13" i="29"/>
  <c r="H12" i="29"/>
  <c r="H11" i="29"/>
  <c r="H10" i="29"/>
  <c r="H9" i="29"/>
  <c r="H8" i="29"/>
  <c r="H7" i="29"/>
  <c r="H6" i="29"/>
  <c r="M308" i="22" s="1"/>
  <c r="H5" i="29"/>
  <c r="H4" i="29"/>
  <c r="H3" i="29"/>
  <c r="M322" i="22" s="1"/>
  <c r="M325" i="22" s="1"/>
  <c r="H2" i="29"/>
  <c r="L41" i="22" l="1"/>
  <c r="M41" i="22"/>
  <c r="M312" i="22"/>
  <c r="M35" i="22" s="1"/>
  <c r="L312" i="22"/>
  <c r="L35" i="22" s="1"/>
  <c r="M251" i="22"/>
  <c r="M26" i="22" s="1"/>
  <c r="L251" i="22"/>
  <c r="L26" i="22" s="1"/>
  <c r="M98" i="22"/>
  <c r="M7" i="22" s="1"/>
  <c r="L98" i="22"/>
  <c r="L7" i="22" s="1"/>
  <c r="L92" i="22"/>
  <c r="L6" i="22" s="1"/>
  <c r="L88" i="22"/>
  <c r="L5" i="22" s="1"/>
  <c r="L125" i="22"/>
  <c r="L13" i="22" s="1"/>
  <c r="L258" i="22"/>
  <c r="L27" i="22" s="1"/>
  <c r="L302" i="22"/>
  <c r="L34" i="22" s="1"/>
  <c r="L44" i="22"/>
  <c r="L114" i="22"/>
  <c r="L319" i="22"/>
  <c r="L36" i="22" s="1"/>
  <c r="L120" i="22"/>
  <c r="L12" i="22" s="1"/>
  <c r="L135" i="22"/>
  <c r="L14" i="22" s="1"/>
  <c r="L273" i="22"/>
  <c r="L28" i="22" s="1"/>
  <c r="L279" i="22"/>
  <c r="L29" i="22" s="1"/>
  <c r="L30" i="22"/>
  <c r="M114" i="22"/>
  <c r="M30" i="22"/>
  <c r="M319" i="22"/>
  <c r="M36" i="22" s="1"/>
  <c r="L79" i="22"/>
  <c r="L108" i="22"/>
  <c r="L8" i="22" s="1"/>
  <c r="M79" i="22"/>
  <c r="M125" i="22"/>
  <c r="M13" i="22" s="1"/>
  <c r="M244" i="22"/>
  <c r="M25" i="22" s="1"/>
  <c r="M135" i="22"/>
  <c r="M14" i="22" s="1"/>
  <c r="M108" i="22"/>
  <c r="M8" i="22" s="1"/>
  <c r="M120" i="22"/>
  <c r="M12" i="22" s="1"/>
  <c r="M335" i="22"/>
  <c r="M44" i="22"/>
  <c r="M6" i="22"/>
  <c r="M258" i="22"/>
  <c r="M27" i="22" s="1"/>
  <c r="M279" i="22"/>
  <c r="M29" i="22" s="1"/>
  <c r="M302" i="22"/>
  <c r="M34" i="22" s="1"/>
  <c r="M88" i="22"/>
  <c r="M5" i="22" s="1"/>
  <c r="M273" i="22"/>
  <c r="M28" i="22" s="1"/>
  <c r="N248" i="22"/>
  <c r="N112" i="22"/>
  <c r="K6" i="22"/>
  <c r="M4" i="22" l="1"/>
  <c r="M9" i="22" s="1"/>
  <c r="M331" i="22"/>
  <c r="M334" i="22"/>
  <c r="L4" i="22"/>
  <c r="L9" i="22" s="1"/>
  <c r="L331" i="22"/>
  <c r="L334" i="22"/>
  <c r="M11" i="22"/>
  <c r="M22" i="22" s="1"/>
  <c r="M332" i="22"/>
  <c r="L11" i="22"/>
  <c r="L22" i="22" s="1"/>
  <c r="L332" i="22"/>
  <c r="N92" i="22"/>
  <c r="N6" i="22" s="1"/>
  <c r="O91" i="22"/>
  <c r="L37" i="22"/>
  <c r="O112" i="22"/>
  <c r="L333" i="22"/>
  <c r="L31" i="22"/>
  <c r="M37" i="22"/>
  <c r="M31" i="22"/>
  <c r="M333" i="22"/>
  <c r="O248" i="22"/>
  <c r="O92" i="22" l="1"/>
  <c r="O6" i="22" s="1"/>
  <c r="L39" i="22"/>
  <c r="L43" i="22" s="1"/>
  <c r="L46" i="22" s="1"/>
  <c r="L336" i="22"/>
  <c r="M336" i="22"/>
  <c r="M39" i="22"/>
  <c r="M43" i="22" s="1"/>
  <c r="M46" i="22" s="1"/>
  <c r="L337" i="22" l="1"/>
  <c r="M337" i="22"/>
  <c r="N306" i="22" l="1"/>
  <c r="N327" i="22"/>
  <c r="N328" i="22" s="1"/>
  <c r="N335" i="22" s="1"/>
  <c r="N323" i="22"/>
  <c r="N322" i="22"/>
  <c r="N325" i="22" s="1"/>
  <c r="N318" i="22"/>
  <c r="N317" i="22"/>
  <c r="N315" i="22"/>
  <c r="N310" i="22"/>
  <c r="N309" i="22"/>
  <c r="N308" i="22"/>
  <c r="N307" i="22"/>
  <c r="N305" i="22"/>
  <c r="N301" i="22"/>
  <c r="N300" i="22"/>
  <c r="N298" i="22"/>
  <c r="N296" i="22"/>
  <c r="N295" i="22"/>
  <c r="N294" i="22"/>
  <c r="N293" i="22"/>
  <c r="N292" i="22"/>
  <c r="N291" i="22"/>
  <c r="N290" i="22"/>
  <c r="N289" i="22"/>
  <c r="N288" i="22"/>
  <c r="N283" i="22"/>
  <c r="N282" i="22"/>
  <c r="N285" i="22" s="1"/>
  <c r="N278" i="22"/>
  <c r="N277" i="22"/>
  <c r="N276" i="22"/>
  <c r="N272" i="22"/>
  <c r="N270" i="22"/>
  <c r="N269" i="22"/>
  <c r="N268" i="22"/>
  <c r="N267" i="22"/>
  <c r="N266" i="22"/>
  <c r="N265" i="22"/>
  <c r="N264" i="22"/>
  <c r="N263" i="22"/>
  <c r="N262" i="22"/>
  <c r="N261" i="22"/>
  <c r="N257" i="22"/>
  <c r="N256" i="22"/>
  <c r="N255" i="22"/>
  <c r="N254" i="22"/>
  <c r="N249" i="22"/>
  <c r="N247" i="22"/>
  <c r="N243" i="22"/>
  <c r="N244" i="22" s="1"/>
  <c r="N25" i="22" s="1"/>
  <c r="N134" i="22"/>
  <c r="N133" i="22"/>
  <c r="N132" i="22"/>
  <c r="N131" i="22"/>
  <c r="N130" i="22"/>
  <c r="N129" i="22"/>
  <c r="N128" i="22"/>
  <c r="N124" i="22"/>
  <c r="N123" i="22"/>
  <c r="N119" i="22"/>
  <c r="N118" i="22"/>
  <c r="N117" i="22"/>
  <c r="N113" i="22"/>
  <c r="N111" i="22"/>
  <c r="N107" i="22"/>
  <c r="N106" i="22"/>
  <c r="N103" i="22"/>
  <c r="N102" i="22"/>
  <c r="N101" i="22"/>
  <c r="N87" i="22"/>
  <c r="N86" i="22"/>
  <c r="N85" i="22"/>
  <c r="N84" i="22"/>
  <c r="N83" i="22"/>
  <c r="N82" i="22"/>
  <c r="N78" i="22"/>
  <c r="N66" i="22"/>
  <c r="N65" i="22"/>
  <c r="N64" i="22"/>
  <c r="N41" i="22" l="1"/>
  <c r="N312" i="22"/>
  <c r="N35" i="22" s="1"/>
  <c r="N251" i="22"/>
  <c r="N26" i="22" s="1"/>
  <c r="N98" i="22"/>
  <c r="N7" i="22" s="1"/>
  <c r="N258" i="22"/>
  <c r="N27" i="22" s="1"/>
  <c r="N30" i="22"/>
  <c r="N135" i="22"/>
  <c r="N14" i="22" s="1"/>
  <c r="N273" i="22"/>
  <c r="N28" i="22" s="1"/>
  <c r="N302" i="22"/>
  <c r="N34" i="22" s="1"/>
  <c r="N108" i="22"/>
  <c r="N8" i="22" s="1"/>
  <c r="N114" i="22"/>
  <c r="N319" i="22"/>
  <c r="N36" i="22" s="1"/>
  <c r="N88" i="22"/>
  <c r="N5" i="22" s="1"/>
  <c r="N79" i="22"/>
  <c r="N44" i="22"/>
  <c r="N120" i="22"/>
  <c r="N12" i="22" s="1"/>
  <c r="N125" i="22"/>
  <c r="N13" i="22" s="1"/>
  <c r="N279" i="22"/>
  <c r="N29" i="22" s="1"/>
  <c r="K328" i="22"/>
  <c r="K44" i="22" s="1"/>
  <c r="K41" i="22"/>
  <c r="K319" i="22"/>
  <c r="K35" i="22"/>
  <c r="K302" i="22"/>
  <c r="K34" i="22" s="1"/>
  <c r="K279" i="22"/>
  <c r="K29" i="22" s="1"/>
  <c r="K273" i="22"/>
  <c r="K28" i="22" s="1"/>
  <c r="K258" i="22"/>
  <c r="K27" i="22" s="1"/>
  <c r="K26" i="22"/>
  <c r="K244" i="22"/>
  <c r="K25" i="22" s="1"/>
  <c r="K135" i="22"/>
  <c r="K14" i="22" s="1"/>
  <c r="K125" i="22"/>
  <c r="K13" i="22" s="1"/>
  <c r="K120" i="22"/>
  <c r="K12" i="22" s="1"/>
  <c r="K114" i="22"/>
  <c r="K108" i="22"/>
  <c r="K8" i="22" s="1"/>
  <c r="K7" i="22"/>
  <c r="K88" i="22"/>
  <c r="K5" i="22" s="1"/>
  <c r="K79" i="22"/>
  <c r="K4" i="22" l="1"/>
  <c r="K9" i="22" s="1"/>
  <c r="K331" i="22"/>
  <c r="K11" i="22"/>
  <c r="K22" i="22" s="1"/>
  <c r="K332" i="22"/>
  <c r="K36" i="22"/>
  <c r="K37" i="22" s="1"/>
  <c r="K334" i="22"/>
  <c r="N4" i="22"/>
  <c r="N9" i="22" s="1"/>
  <c r="N331" i="22"/>
  <c r="N11" i="22"/>
  <c r="N22" i="22" s="1"/>
  <c r="N332" i="22"/>
  <c r="N334" i="22"/>
  <c r="N37" i="22"/>
  <c r="N31" i="22"/>
  <c r="N333" i="22"/>
  <c r="K333" i="22"/>
  <c r="K30" i="22"/>
  <c r="K31" i="22" s="1"/>
  <c r="K335" i="22"/>
  <c r="O78" i="22"/>
  <c r="O82" i="22"/>
  <c r="O87" i="22"/>
  <c r="O101" i="22"/>
  <c r="O102" i="22"/>
  <c r="O107" i="22"/>
  <c r="O111" i="22"/>
  <c r="O113" i="22"/>
  <c r="O123" i="22"/>
  <c r="O124" i="22"/>
  <c r="O128" i="22"/>
  <c r="O134" i="22"/>
  <c r="O243" i="22"/>
  <c r="O244" i="22" s="1"/>
  <c r="O25" i="22" s="1"/>
  <c r="O247" i="22"/>
  <c r="O249" i="22"/>
  <c r="O254" i="22"/>
  <c r="O257" i="22"/>
  <c r="O261" i="22"/>
  <c r="O272" i="22"/>
  <c r="O276" i="22"/>
  <c r="O278" i="22"/>
  <c r="O282" i="22"/>
  <c r="O283" i="22"/>
  <c r="O288" i="22"/>
  <c r="O301" i="22"/>
  <c r="O305" i="22"/>
  <c r="O315" i="22"/>
  <c r="O318" i="22"/>
  <c r="D10" i="27"/>
  <c r="D8" i="27"/>
  <c r="E19" i="27"/>
  <c r="E23" i="27" s="1"/>
  <c r="O285" i="22" l="1"/>
  <c r="O317" i="22"/>
  <c r="O300" i="22"/>
  <c r="O290" i="22"/>
  <c r="O263" i="22"/>
  <c r="O84" i="22"/>
  <c r="O291" i="22"/>
  <c r="O264" i="22"/>
  <c r="O85" i="22"/>
  <c r="O289" i="22"/>
  <c r="O262" i="22"/>
  <c r="O310" i="22"/>
  <c r="O296" i="22"/>
  <c r="O269" i="22"/>
  <c r="O103" i="22"/>
  <c r="O129" i="22"/>
  <c r="O309" i="22"/>
  <c r="O295" i="22"/>
  <c r="O268" i="22"/>
  <c r="O133" i="22"/>
  <c r="O119" i="22"/>
  <c r="O298" i="22"/>
  <c r="O270" i="22"/>
  <c r="O106" i="22"/>
  <c r="O83" i="22"/>
  <c r="O308" i="22"/>
  <c r="O294" i="22"/>
  <c r="O267" i="22"/>
  <c r="O256" i="22"/>
  <c r="O132" i="22"/>
  <c r="O118" i="22"/>
  <c r="O65" i="22"/>
  <c r="O307" i="22"/>
  <c r="O293" i="22"/>
  <c r="O266" i="22"/>
  <c r="O255" i="22"/>
  <c r="O131" i="22"/>
  <c r="O117" i="22"/>
  <c r="O66" i="22"/>
  <c r="O292" i="22"/>
  <c r="O277" i="22"/>
  <c r="O265" i="22"/>
  <c r="O130" i="22"/>
  <c r="O86" i="22"/>
  <c r="O251" i="22"/>
  <c r="O26" i="22" s="1"/>
  <c r="O98" i="22"/>
  <c r="O7" i="22" s="1"/>
  <c r="O64" i="22"/>
  <c r="D14" i="27"/>
  <c r="N39" i="22"/>
  <c r="N43" i="22" s="1"/>
  <c r="N46" i="22" s="1"/>
  <c r="N336" i="22"/>
  <c r="D16" i="27"/>
  <c r="D9" i="27"/>
  <c r="D6" i="27"/>
  <c r="D15" i="27"/>
  <c r="O30" i="22"/>
  <c r="O319" i="22"/>
  <c r="O36" i="22" s="1"/>
  <c r="O279" i="22"/>
  <c r="O29" i="22" s="1"/>
  <c r="O114" i="22"/>
  <c r="D13" i="27"/>
  <c r="K39" i="22"/>
  <c r="K43" i="22" s="1"/>
  <c r="K46" i="22" s="1"/>
  <c r="D12" i="27"/>
  <c r="O125" i="22"/>
  <c r="O13" i="22" s="1"/>
  <c r="D11" i="27"/>
  <c r="D7" i="27"/>
  <c r="K336" i="22"/>
  <c r="O273" i="22" l="1"/>
  <c r="O28" i="22" s="1"/>
  <c r="O108" i="22"/>
  <c r="O8" i="22" s="1"/>
  <c r="O135" i="22"/>
  <c r="O14" i="22" s="1"/>
  <c r="O120" i="22"/>
  <c r="O12" i="22" s="1"/>
  <c r="O302" i="22"/>
  <c r="O34" i="22" s="1"/>
  <c r="O88" i="22"/>
  <c r="O5" i="22" s="1"/>
  <c r="O258" i="22"/>
  <c r="O27" i="22" s="1"/>
  <c r="O31" i="22" s="1"/>
  <c r="O79" i="22"/>
  <c r="O4" i="22" s="1"/>
  <c r="O11" i="22"/>
  <c r="O22" i="22" s="1"/>
  <c r="K337" i="22"/>
  <c r="N337" i="22"/>
  <c r="O9" i="22" l="1"/>
  <c r="O332" i="22"/>
  <c r="O333" i="22"/>
  <c r="O331" i="22"/>
  <c r="I306" i="22"/>
  <c r="J306" i="22" s="1"/>
  <c r="J312" i="22" s="1"/>
  <c r="J35" i="22" s="1"/>
  <c r="J37" i="22" s="1"/>
  <c r="J39" i="22" s="1"/>
  <c r="D17" i="27" l="1"/>
  <c r="D19" i="27" s="1"/>
  <c r="O306" i="22" l="1"/>
  <c r="O312" i="22" s="1"/>
  <c r="O35" i="22" s="1"/>
  <c r="O37" i="22" s="1"/>
  <c r="O39" i="22" s="1"/>
  <c r="I322" i="22"/>
  <c r="I323" i="22"/>
  <c r="I327" i="22"/>
  <c r="J327" i="22" s="1"/>
  <c r="J328" i="22" s="1"/>
  <c r="J44" i="22" l="1"/>
  <c r="J335" i="22"/>
  <c r="J323" i="22"/>
  <c r="O323" i="22" s="1"/>
  <c r="J322" i="22"/>
  <c r="D20" i="27"/>
  <c r="D22" i="27"/>
  <c r="O322" i="22"/>
  <c r="D21" i="27"/>
  <c r="O327" i="22"/>
  <c r="O328" i="22" s="1"/>
  <c r="O325" i="22" l="1"/>
  <c r="O334" i="22" s="1"/>
  <c r="J325" i="22"/>
  <c r="J334" i="22" s="1"/>
  <c r="J336" i="22" s="1"/>
  <c r="D23" i="27"/>
  <c r="O335" i="22"/>
  <c r="O44" i="22"/>
  <c r="J41" i="22" l="1"/>
  <c r="J43" i="22" s="1"/>
  <c r="J46" i="22" s="1"/>
  <c r="J59" i="22" s="1"/>
  <c r="O336" i="22"/>
  <c r="O41" i="22"/>
  <c r="O43" i="22" s="1"/>
  <c r="O46" i="22" s="1"/>
  <c r="O59" i="22" s="1"/>
  <c r="J337" i="22" l="1"/>
  <c r="O337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Lev</author>
    <author>Judith Leddy-Ratten</author>
    <author>Hille1</author>
  </authors>
  <commentList>
    <comment ref="B82" authorId="0" shapeId="0" xr:uid="{00000000-0006-0000-0000-000002000000}">
      <text>
        <r>
          <rPr>
            <sz val="9"/>
            <color rgb="FF000000"/>
            <rFont val="Tahoma"/>
            <family val="2"/>
          </rPr>
          <t xml:space="preserve">Zie artikel 2.9 Financieel &amp; Productioneel Protocol FPI maart 2021
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B283" authorId="1" shapeId="0" xr:uid="{D24E8C11-153E-4C67-B5D4-7B5778981A63}">
      <text>
        <r>
          <rPr>
            <sz val="9"/>
            <color indexed="81"/>
            <rFont val="Tahoma"/>
            <family val="2"/>
          </rPr>
          <t xml:space="preserve">Zie Financieel &amp; Productioneel Protocol FPI
</t>
        </r>
      </text>
    </comment>
    <comment ref="B306" authorId="1" shapeId="0" xr:uid="{00000000-0006-0000-0000-000004000000}">
      <text>
        <r>
          <rPr>
            <sz val="9"/>
            <color rgb="FF000000"/>
            <rFont val="Tahoma"/>
            <family val="2"/>
          </rPr>
          <t>Tijdelijke steunmaatregel Productie is een tijdelijke maatregel die geldt vanaf 10 juni 2020</t>
        </r>
      </text>
    </comment>
    <comment ref="I306" authorId="1" shapeId="0" xr:uid="{00000000-0006-0000-0000-000005000000}">
      <text>
        <r>
          <rPr>
            <sz val="9"/>
            <color rgb="FF000000"/>
            <rFont val="Tahoma"/>
            <family val="2"/>
          </rPr>
          <t xml:space="preserve">0,75% over goedgekeurde kostengroep #1200 t/m #5500 (inclusief meerkosten)
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indien budget &lt; 150.000 nvt
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B316" authorId="2" shapeId="0" xr:uid="{8DDD7D13-EF00-4838-84E3-4476A9C521F9}">
      <text>
        <r>
          <rPr>
            <sz val="8"/>
            <color indexed="81"/>
            <rFont val="Tahoma"/>
            <family val="2"/>
          </rPr>
          <t xml:space="preserve">Zie Financieel &amp; Productioneel Protocol FPI
</t>
        </r>
      </text>
    </comment>
    <comment ref="B322" authorId="2" shapeId="0" xr:uid="{00000000-0006-0000-0000-000006000000}">
      <text>
        <r>
          <rPr>
            <sz val="8"/>
            <color rgb="FF000000"/>
            <rFont val="Tahoma"/>
            <family val="2"/>
          </rPr>
          <t xml:space="preserve">Zie Hoofdstuk 1 - Artikel 2 Financieel &amp; Productioneel Protocol FPI maart 2021
</t>
        </r>
      </text>
    </comment>
    <comment ref="B323" authorId="2" shapeId="0" xr:uid="{00000000-0006-0000-0000-000007000000}">
      <text>
        <r>
          <rPr>
            <sz val="8"/>
            <color indexed="81"/>
            <rFont val="Tahoma"/>
            <family val="2"/>
          </rPr>
          <t xml:space="preserve">Zie Hoofdstuk 1 - Artikel 2 Financieel &amp; Productioneel Protocol FPI maart 2021
</t>
        </r>
      </text>
    </comment>
    <comment ref="B327" authorId="2" shapeId="0" xr:uid="{00000000-0006-0000-0000-000011000000}">
      <text>
        <r>
          <rPr>
            <sz val="8"/>
            <color indexed="81"/>
            <rFont val="Tahoma"/>
            <family val="2"/>
          </rPr>
          <t xml:space="preserve">
Zie Hoofdtuk 1 - Artikel 2 Financieel &amp; Productioneel Protocol FPI maart 2021</t>
        </r>
      </text>
    </comment>
  </commentList>
</comments>
</file>

<file path=xl/sharedStrings.xml><?xml version="1.0" encoding="utf-8"?>
<sst xmlns="http://schemas.openxmlformats.org/spreadsheetml/2006/main" count="1791" uniqueCount="741">
  <si>
    <t>datum:</t>
  </si>
  <si>
    <t>TITEL:</t>
  </si>
  <si>
    <t>npo</t>
  </si>
  <si>
    <t>naam/info</t>
  </si>
  <si>
    <t>#</t>
  </si>
  <si>
    <t>unit</t>
  </si>
  <si>
    <t>amount</t>
  </si>
  <si>
    <t>budget</t>
  </si>
  <si>
    <t>intern</t>
  </si>
  <si>
    <t>factuur</t>
  </si>
  <si>
    <t>order</t>
  </si>
  <si>
    <t>total costs</t>
  </si>
  <si>
    <t>var</t>
  </si>
  <si>
    <t>Above the Line</t>
  </si>
  <si>
    <t>DEVELOPMENT COSTS</t>
  </si>
  <si>
    <t>STORY &amp; RIGHTS</t>
  </si>
  <si>
    <t>PRODUCER</t>
  </si>
  <si>
    <t>DIRECTOR</t>
  </si>
  <si>
    <t>CAST</t>
  </si>
  <si>
    <t>Total Above the Line</t>
  </si>
  <si>
    <t>PRODUCTION STAFF</t>
  </si>
  <si>
    <t>TRANSPORTATION</t>
  </si>
  <si>
    <t>HOTEL, LIVING AND CATERING</t>
  </si>
  <si>
    <t>GENERAL EXPENSES</t>
  </si>
  <si>
    <t>ANIMATION:GENERAL</t>
  </si>
  <si>
    <t>2D ANIMATION PREPRODUCTION</t>
  </si>
  <si>
    <t>2D ANIMATION PRODUCTION</t>
  </si>
  <si>
    <t>3D ANIMATION PREPRODUCTION</t>
  </si>
  <si>
    <t>3D ANIMATION PRODUCTION</t>
  </si>
  <si>
    <t>STOP MOTION PREPRODUCTION</t>
  </si>
  <si>
    <t>STOP MOTION PRODUCTION</t>
  </si>
  <si>
    <t>Total production</t>
  </si>
  <si>
    <t>Post Production</t>
  </si>
  <si>
    <t>VISUAL EFFECTS</t>
  </si>
  <si>
    <t>FILM EDITING</t>
  </si>
  <si>
    <t>MUSIC</t>
  </si>
  <si>
    <t>POST PRODUCTION SOUND</t>
  </si>
  <si>
    <t>POST PROD. FILM &amp; LAB</t>
  </si>
  <si>
    <t>MAIN &amp; END TITLES</t>
  </si>
  <si>
    <t>Total post production</t>
  </si>
  <si>
    <t>General</t>
  </si>
  <si>
    <t>PUBLICITY</t>
  </si>
  <si>
    <t>INSURANCE</t>
  </si>
  <si>
    <t>BANK &amp; LEGAL</t>
  </si>
  <si>
    <t>Total  General</t>
  </si>
  <si>
    <t>Cost 1000-6700</t>
  </si>
  <si>
    <t>PRODUCERS/OVERHEAD FEE</t>
  </si>
  <si>
    <t>Total excluding contingency</t>
  </si>
  <si>
    <t>CONTINGENCY</t>
  </si>
  <si>
    <t>TOTAL BUDGET</t>
  </si>
  <si>
    <t xml:space="preserve"> </t>
  </si>
  <si>
    <t>FINANCE PLAN</t>
  </si>
  <si>
    <t>realised</t>
  </si>
  <si>
    <t>partij/omschrijving</t>
  </si>
  <si>
    <t>..</t>
  </si>
  <si>
    <t>Total finance plan</t>
  </si>
  <si>
    <t>budget -/- finance</t>
  </si>
  <si>
    <t>DEVELOPMENT</t>
  </si>
  <si>
    <t>4200</t>
  </si>
  <si>
    <t>allow</t>
  </si>
  <si>
    <t>RESEARCH</t>
  </si>
  <si>
    <t>SURVEY &amp; SCOUTING</t>
  </si>
  <si>
    <t>APPLICATION COSTS</t>
  </si>
  <si>
    <t>PROJECT PROMOTION</t>
  </si>
  <si>
    <t>ART DIRECTOR</t>
  </si>
  <si>
    <t>1200</t>
  </si>
  <si>
    <t>ANIMATION TESTS</t>
  </si>
  <si>
    <t>1400</t>
  </si>
  <si>
    <t>ANIMATION BIBLE</t>
  </si>
  <si>
    <t>2200</t>
  </si>
  <si>
    <t>ANIMATION: STORYBOARD SUPERVISOR</t>
  </si>
  <si>
    <t>ANIMATION STORY BOARD ARTIST ANIMATIC</t>
  </si>
  <si>
    <t>ANIMATION: MOOD BOARDS</t>
  </si>
  <si>
    <t>ANIMATION BASIC DESIGN/ARTWORK</t>
  </si>
  <si>
    <t>ANIMATION: MODEL SHEETS</t>
  </si>
  <si>
    <t>TRAVEL&amp; LIVING</t>
  </si>
  <si>
    <t>4100</t>
  </si>
  <si>
    <t>total</t>
  </si>
  <si>
    <t>BOOK RIGHTS</t>
  </si>
  <si>
    <t>3100</t>
  </si>
  <si>
    <t>WRITERS INCL RIGHTS</t>
  </si>
  <si>
    <t>SCRIPT WRITING CONSULTANT</t>
  </si>
  <si>
    <t>TRANSLATION</t>
  </si>
  <si>
    <t>RESEARCH + BOOKS</t>
  </si>
  <si>
    <t>XEROX &amp; POSTAGE</t>
  </si>
  <si>
    <t>LINE PRODUCER</t>
  </si>
  <si>
    <t>invullen in specificatie tab 1301 Director</t>
  </si>
  <si>
    <t>STORYBOARD</t>
  </si>
  <si>
    <t>CAST 01</t>
  </si>
  <si>
    <t>day</t>
  </si>
  <si>
    <t>CAST 02</t>
  </si>
  <si>
    <t>CAST 03</t>
  </si>
  <si>
    <t>CAST 04</t>
  </si>
  <si>
    <t>CAST 05</t>
  </si>
  <si>
    <t>CASTING DIRECTOR</t>
  </si>
  <si>
    <t xml:space="preserve">VOICE OVERS </t>
  </si>
  <si>
    <t>PRODUCTION SUPERVISOR</t>
  </si>
  <si>
    <t>1100</t>
  </si>
  <si>
    <t>mth</t>
  </si>
  <si>
    <t>PRODUCTION COORDINATOR</t>
  </si>
  <si>
    <t>PRODUCTION ACCOUNTANT</t>
  </si>
  <si>
    <t>TAXI COSTS</t>
  </si>
  <si>
    <t>PUBLIC TRANSPORT</t>
  </si>
  <si>
    <t>SET CREW/CAST MILAGE</t>
  </si>
  <si>
    <t>CATERING (MANAGER)</t>
  </si>
  <si>
    <t>HOTEL CREW/CAST</t>
  </si>
  <si>
    <t>md</t>
  </si>
  <si>
    <t>PRODUCTION OFFICE RENTAL</t>
  </si>
  <si>
    <t>TELEPHONE/ INTERNET</t>
  </si>
  <si>
    <t>COPYING</t>
  </si>
  <si>
    <t>STATIONERY AND SUPPLIES</t>
  </si>
  <si>
    <t>days</t>
  </si>
  <si>
    <t>COMPUTER &amp; INTERNET</t>
  </si>
  <si>
    <t>CAST &amp; CREW GIFTS</t>
  </si>
  <si>
    <t>COURIERS AND POSTAGE</t>
  </si>
  <si>
    <t>STORY ARTIST / STORYBOARD SUPERVISOR</t>
  </si>
  <si>
    <t>DESIGN PRODUCTION COORDINATOR</t>
  </si>
  <si>
    <t xml:space="preserve">(SUPERVISOR) CHARACTER DESIGN </t>
  </si>
  <si>
    <t>(SUPERVISOR) SET/BACKGROUNDS</t>
  </si>
  <si>
    <t>PROP DESIGNER</t>
  </si>
  <si>
    <t>SFX/VFX DESIGNER</t>
  </si>
  <si>
    <t>STORYBOARD ARTIST ANIMATIC</t>
  </si>
  <si>
    <t>2100</t>
  </si>
  <si>
    <t>ANIMATIC EDITOR</t>
  </si>
  <si>
    <t>PIPELINE MANAGER</t>
  </si>
  <si>
    <t xml:space="preserve">2D LAY OUT SUPERVISOR </t>
  </si>
  <si>
    <t>RIGGING SUPERVISOR</t>
  </si>
  <si>
    <t>ARTWORK CHARACTER MODELING</t>
  </si>
  <si>
    <t>ARTWORK PROPS</t>
  </si>
  <si>
    <t>3D MODELS</t>
  </si>
  <si>
    <t>TECHNICAL DIRECTOR</t>
  </si>
  <si>
    <t>HEAD OF STUDIO</t>
  </si>
  <si>
    <t>2D ANIMATION PRODUCTION COORDINATOR</t>
  </si>
  <si>
    <t>2D ANIMATION SUPERVISOR</t>
  </si>
  <si>
    <t>ANIMATION BLOCKING / LEAD ANIMATOR</t>
  </si>
  <si>
    <t>ROUGH ANIMATION / ASSISTANT ANIMATOR</t>
  </si>
  <si>
    <t>TIEDOWN</t>
  </si>
  <si>
    <t>CLEAN-UPS AND INBETWEENS</t>
  </si>
  <si>
    <t>LINE TESTS / ROTOSCOPE</t>
  </si>
  <si>
    <t>INK AND PAINT BACKGROUNDS</t>
  </si>
  <si>
    <t>COLOURING CHARACTERS</t>
  </si>
  <si>
    <t>MATTE PAINTING</t>
  </si>
  <si>
    <t>FX ANIMATION</t>
  </si>
  <si>
    <t>COMPOSITING PRODUCTION COORDINATOR</t>
  </si>
  <si>
    <t>2D ANIMATION STUDIO RENT</t>
  </si>
  <si>
    <t>2D ANIMATION WORKSTATIONS</t>
  </si>
  <si>
    <t>SOFTWARE</t>
  </si>
  <si>
    <t>RENDERING</t>
  </si>
  <si>
    <t>BACK UP AND STORAGE</t>
  </si>
  <si>
    <t>MATERIALS</t>
  </si>
  <si>
    <t>TRAINEES</t>
  </si>
  <si>
    <t xml:space="preserve">3D LAY OUT (SUPERVISOR) </t>
  </si>
  <si>
    <t>DIGITAL MATTE PAINTING</t>
  </si>
  <si>
    <t>CHARACTER MODELING</t>
  </si>
  <si>
    <t>PROP MODELING</t>
  </si>
  <si>
    <t>RIGGER (SUPERVISOR)</t>
  </si>
  <si>
    <t>(SENIOR) BACKGROUND TEXTURING AND SHADING ARTIST</t>
  </si>
  <si>
    <t>CHARACTER LIGHTING AND RENDERING</t>
  </si>
  <si>
    <t>RENDER WRANGLER</t>
  </si>
  <si>
    <t>ANIMATION SUPERVISOR</t>
  </si>
  <si>
    <t>ANIMATION BLOCKING SENIOR ARTIST/LEAD ANIMATOR</t>
  </si>
  <si>
    <t>ANIMATION BLOCKING MID_LEVEL ARTIST/ASSISTANT ANIMATOR</t>
  </si>
  <si>
    <t>3D ANIMATION STUDIO RENT</t>
  </si>
  <si>
    <t>MOTION CAPTURE STUDIO</t>
  </si>
  <si>
    <t>3D ANIMATION WORK STATIONS</t>
  </si>
  <si>
    <t>HEAD OF PUPPET BUILDER/RIGGER</t>
  </si>
  <si>
    <t>PUPPET BUILDER/RIGGER</t>
  </si>
  <si>
    <t>DECORATION AND  PROPBUILDING</t>
  </si>
  <si>
    <t>SET BUILDING</t>
  </si>
  <si>
    <t>KEY-ANIMATION/LEAD ANIMATOR</t>
  </si>
  <si>
    <t>ANIMATION/ASSISTANT ANIMATOR</t>
  </si>
  <si>
    <t>LIGHTING GAFFER</t>
  </si>
  <si>
    <t>LIGHT EQUIPMENT</t>
  </si>
  <si>
    <t>GRIP MATERIALS</t>
  </si>
  <si>
    <t>RIGGING MATERIALS</t>
  </si>
  <si>
    <t>DIRECTOR OF PHOTOGRAPHY</t>
  </si>
  <si>
    <t>CAMERA EQUIPMENT</t>
  </si>
  <si>
    <t>MOTION CONTROL OPERATOR</t>
  </si>
  <si>
    <t>MOTION CONTROL EQUIPMENT</t>
  </si>
  <si>
    <t>MAINTENANCE CHAR, SETS AND PROPS</t>
  </si>
  <si>
    <t>DATA HANDLING</t>
  </si>
  <si>
    <t>COMPOSITING</t>
  </si>
  <si>
    <t>RENT STOP-MOTION STUDIO</t>
  </si>
  <si>
    <t>WORK STATIONS</t>
  </si>
  <si>
    <t>VISUAL EFFECTS ARTIST</t>
  </si>
  <si>
    <t>FILM EDITING &amp; POST PRODUCTION</t>
  </si>
  <si>
    <t>EDITOR(S)</t>
  </si>
  <si>
    <t>2400</t>
  </si>
  <si>
    <t>5110</t>
  </si>
  <si>
    <t>POST PRODUCTION SUPERVISOR</t>
  </si>
  <si>
    <t>EDITING EQUIPMENT PACKAGE</t>
  </si>
  <si>
    <t>DIGI/ BETA/ DVD/BLURAY/HARD DISKS</t>
  </si>
  <si>
    <t>COMPOSERS</t>
  </si>
  <si>
    <t>MUSICIANS / ORCHESTRA</t>
  </si>
  <si>
    <t>RECORDING STUDIO</t>
  </si>
  <si>
    <t>MUSIC RIGHTS &amp; CLEARANCES</t>
  </si>
  <si>
    <t>(SUPERVISING) SOUND EDITOR</t>
  </si>
  <si>
    <t>DIALOGUE EDITOR</t>
  </si>
  <si>
    <t>SOUND DESIGNER</t>
  </si>
  <si>
    <t>SOUND EDITING EQUIPMENT</t>
  </si>
  <si>
    <t>FOLEY ARTIST</t>
  </si>
  <si>
    <t>FOLEY RECORDING</t>
  </si>
  <si>
    <t>ADR/VOICE RECORDING</t>
  </si>
  <si>
    <t>hrs</t>
  </si>
  <si>
    <t>MIX &amp; MASTERING</t>
  </si>
  <si>
    <t>M&amp;E + TV TRACKS</t>
  </si>
  <si>
    <t>SOUND DELIVERIES</t>
  </si>
  <si>
    <t>DUBBING (DIRECTOR)</t>
  </si>
  <si>
    <t>AUDIO DESCRIPTION</t>
  </si>
  <si>
    <t>POST PROD. FILM &amp; DIGITAL</t>
  </si>
  <si>
    <t>COLORGRADING</t>
  </si>
  <si>
    <t>SCREENINGS</t>
  </si>
  <si>
    <t xml:space="preserve">DCDM &amp; DCP / HD &amp; SD MASTERS </t>
  </si>
  <si>
    <t xml:space="preserve">MAIN &amp; END TITLES </t>
  </si>
  <si>
    <t>SUBTITLING DUTCH CINEMA</t>
  </si>
  <si>
    <t>OTD&amp;S</t>
  </si>
  <si>
    <t>UNIT PUBLICIST</t>
  </si>
  <si>
    <t>STILLS POTOGRAPHER</t>
  </si>
  <si>
    <t>SOCIAL MEDIA CONTENT/MAKING OF</t>
  </si>
  <si>
    <t>WEBSITE</t>
  </si>
  <si>
    <t>COPY WRITING/TRANSLATION</t>
  </si>
  <si>
    <t>POSTER/FLYER DESIGN</t>
  </si>
  <si>
    <t>TEASER/TRAILER EDITING</t>
  </si>
  <si>
    <t>VIEWINGS</t>
  </si>
  <si>
    <t>PREMIERE</t>
  </si>
  <si>
    <t xml:space="preserve">TRAVEL </t>
  </si>
  <si>
    <t>FESTIVALS</t>
  </si>
  <si>
    <t>FOREIGN LANGUAGE VERSIONS</t>
  </si>
  <si>
    <t>OTHER PUBLICITY COST</t>
  </si>
  <si>
    <t>ENTERTAINMENT PACKAGE</t>
  </si>
  <si>
    <t>GARANTIEREGELING PANDEMIE</t>
  </si>
  <si>
    <t>FOREIGN CREW TRAVEL</t>
  </si>
  <si>
    <t>EQUIPMENT INSURANCE</t>
  </si>
  <si>
    <t>OTHER INSURANCE CHARGES</t>
  </si>
  <si>
    <t>MEDICAL EXAMS</t>
  </si>
  <si>
    <t>ISAN REGISTRATION COSTS</t>
  </si>
  <si>
    <t>FINANCE,BANK &amp; LEGAL</t>
  </si>
  <si>
    <t>AUDIT</t>
  </si>
  <si>
    <t>EQUITY COSTS (NL)</t>
  </si>
  <si>
    <t>LEGAL FEES</t>
  </si>
  <si>
    <t>BANKCOSTS</t>
  </si>
  <si>
    <t>CONTRACTUAL CHARGES</t>
  </si>
  <si>
    <t>PRODUCERS FEE</t>
  </si>
  <si>
    <t>6103</t>
  </si>
  <si>
    <t>OVERHEAD FEE</t>
  </si>
  <si>
    <t>6102</t>
  </si>
  <si>
    <t>FOREIGN CO-FINANCING COSTS</t>
  </si>
  <si>
    <t>6101</t>
  </si>
  <si>
    <t>total Above the Line</t>
  </si>
  <si>
    <t>total Production</t>
  </si>
  <si>
    <t>total Post</t>
  </si>
  <si>
    <t>total Other</t>
  </si>
  <si>
    <t>total Contingency</t>
  </si>
  <si>
    <t>total Budget</t>
  </si>
  <si>
    <t>difference</t>
  </si>
  <si>
    <t>prep</t>
  </si>
  <si>
    <t>production/animation</t>
  </si>
  <si>
    <t>post</t>
  </si>
  <si>
    <t>nr</t>
  </si>
  <si>
    <t>datum</t>
  </si>
  <si>
    <t>budgetcode</t>
  </si>
  <si>
    <t>bedrijf</t>
  </si>
  <si>
    <t>omschrijving</t>
  </si>
  <si>
    <t>orderbedrag</t>
  </si>
  <si>
    <t>ontvangen factuur</t>
  </si>
  <si>
    <t>orderrestant</t>
  </si>
  <si>
    <t>po.001</t>
  </si>
  <si>
    <t>po.002</t>
  </si>
  <si>
    <t>po.003</t>
  </si>
  <si>
    <t>po.004</t>
  </si>
  <si>
    <t>po.005</t>
  </si>
  <si>
    <t>po.006</t>
  </si>
  <si>
    <t>po.007</t>
  </si>
  <si>
    <t>po.008</t>
  </si>
  <si>
    <t>po.009</t>
  </si>
  <si>
    <t>po.010</t>
  </si>
  <si>
    <t>po.011</t>
  </si>
  <si>
    <t>po.012</t>
  </si>
  <si>
    <t>po.013</t>
  </si>
  <si>
    <t>po.014</t>
  </si>
  <si>
    <t>po.015</t>
  </si>
  <si>
    <t>po.016</t>
  </si>
  <si>
    <t>po.017</t>
  </si>
  <si>
    <t>po.018</t>
  </si>
  <si>
    <t>po.019</t>
  </si>
  <si>
    <t>po.020</t>
  </si>
  <si>
    <t>po.021</t>
  </si>
  <si>
    <t>po.022</t>
  </si>
  <si>
    <t>po.023</t>
  </si>
  <si>
    <t>po.024</t>
  </si>
  <si>
    <t>po.025</t>
  </si>
  <si>
    <t>po.026</t>
  </si>
  <si>
    <t>po.027</t>
  </si>
  <si>
    <t>po.028</t>
  </si>
  <si>
    <t>po.029</t>
  </si>
  <si>
    <t>po.030</t>
  </si>
  <si>
    <t>po.031</t>
  </si>
  <si>
    <t>po.032</t>
  </si>
  <si>
    <t>po.033</t>
  </si>
  <si>
    <t>po.034</t>
  </si>
  <si>
    <t>po.035</t>
  </si>
  <si>
    <t>po.036</t>
  </si>
  <si>
    <t>po.037</t>
  </si>
  <si>
    <t>po.038</t>
  </si>
  <si>
    <t>po.039</t>
  </si>
  <si>
    <t>po.040</t>
  </si>
  <si>
    <t>po.041</t>
  </si>
  <si>
    <t>po.042</t>
  </si>
  <si>
    <t>po.043</t>
  </si>
  <si>
    <t>po.044</t>
  </si>
  <si>
    <t>po.045</t>
  </si>
  <si>
    <t>po.046</t>
  </si>
  <si>
    <t>po.047</t>
  </si>
  <si>
    <t>po.048</t>
  </si>
  <si>
    <t>po.049</t>
  </si>
  <si>
    <t>po.050</t>
  </si>
  <si>
    <t>po.051</t>
  </si>
  <si>
    <t>po.052</t>
  </si>
  <si>
    <t>po.053</t>
  </si>
  <si>
    <t>po.054</t>
  </si>
  <si>
    <t>po.055</t>
  </si>
  <si>
    <t>po.056</t>
  </si>
  <si>
    <t>po.057</t>
  </si>
  <si>
    <t>po.058</t>
  </si>
  <si>
    <t>po.059</t>
  </si>
  <si>
    <t>po.060</t>
  </si>
  <si>
    <t>po.061</t>
  </si>
  <si>
    <t>po.062</t>
  </si>
  <si>
    <t>po.063</t>
  </si>
  <si>
    <t>po.064</t>
  </si>
  <si>
    <t>po.065</t>
  </si>
  <si>
    <t>po.066</t>
  </si>
  <si>
    <t>po.067</t>
  </si>
  <si>
    <t>po.068</t>
  </si>
  <si>
    <t>po.069</t>
  </si>
  <si>
    <t>po.070</t>
  </si>
  <si>
    <t>po.071</t>
  </si>
  <si>
    <t>po.072</t>
  </si>
  <si>
    <t>po.073</t>
  </si>
  <si>
    <t>po.074</t>
  </si>
  <si>
    <t>po.075</t>
  </si>
  <si>
    <t>po.076</t>
  </si>
  <si>
    <t>po.077</t>
  </si>
  <si>
    <t>po.078</t>
  </si>
  <si>
    <t>po.079</t>
  </si>
  <si>
    <t>po.080</t>
  </si>
  <si>
    <t>po.081</t>
  </si>
  <si>
    <t>po.082</t>
  </si>
  <si>
    <t>po.083</t>
  </si>
  <si>
    <t>po.084</t>
  </si>
  <si>
    <t>po.085</t>
  </si>
  <si>
    <t>po.086</t>
  </si>
  <si>
    <t>po.087</t>
  </si>
  <si>
    <t>po.088</t>
  </si>
  <si>
    <t>po.089</t>
  </si>
  <si>
    <t>po.090</t>
  </si>
  <si>
    <t>po.091</t>
  </si>
  <si>
    <t>po.092</t>
  </si>
  <si>
    <t>po.093</t>
  </si>
  <si>
    <t>po.094</t>
  </si>
  <si>
    <t>po.095</t>
  </si>
  <si>
    <t>po.096</t>
  </si>
  <si>
    <t>po.097</t>
  </si>
  <si>
    <t>po.098</t>
  </si>
  <si>
    <t>po.099</t>
  </si>
  <si>
    <t>po.100</t>
  </si>
  <si>
    <t>po.101</t>
  </si>
  <si>
    <t>po.102</t>
  </si>
  <si>
    <t>po.103</t>
  </si>
  <si>
    <t>po.104</t>
  </si>
  <si>
    <t>po.105</t>
  </si>
  <si>
    <t>po.106</t>
  </si>
  <si>
    <t>po.107</t>
  </si>
  <si>
    <t>po.108</t>
  </si>
  <si>
    <t>po.109</t>
  </si>
  <si>
    <t>po.110</t>
  </si>
  <si>
    <t>po.111</t>
  </si>
  <si>
    <t>po.112</t>
  </si>
  <si>
    <t>po.113</t>
  </si>
  <si>
    <t>po.114</t>
  </si>
  <si>
    <t>po.115</t>
  </si>
  <si>
    <t>po.116</t>
  </si>
  <si>
    <t>po.117</t>
  </si>
  <si>
    <t>po.118</t>
  </si>
  <si>
    <t>po.119</t>
  </si>
  <si>
    <t>po.120</t>
  </si>
  <si>
    <t>po.121</t>
  </si>
  <si>
    <t>po.122</t>
  </si>
  <si>
    <t>po.123</t>
  </si>
  <si>
    <t>po.124</t>
  </si>
  <si>
    <t>po.125</t>
  </si>
  <si>
    <t>po.126</t>
  </si>
  <si>
    <t>po.127</t>
  </si>
  <si>
    <t>po.128</t>
  </si>
  <si>
    <t>po.129</t>
  </si>
  <si>
    <t>po.130</t>
  </si>
  <si>
    <t>po.131</t>
  </si>
  <si>
    <t>po.132</t>
  </si>
  <si>
    <t>po.133</t>
  </si>
  <si>
    <t>po.134</t>
  </si>
  <si>
    <t>po.135</t>
  </si>
  <si>
    <t>po.136</t>
  </si>
  <si>
    <t>po.137</t>
  </si>
  <si>
    <t>po.138</t>
  </si>
  <si>
    <t>po.139</t>
  </si>
  <si>
    <t>po.140</t>
  </si>
  <si>
    <t>po.141</t>
  </si>
  <si>
    <t>po.142</t>
  </si>
  <si>
    <t>zelf invoegen ; export uit administratie/facturenlijst</t>
  </si>
  <si>
    <t>UNIFORME PROGRAMMABEGROTING</t>
  </si>
  <si>
    <t>EXTERNE PRODUCTIE</t>
  </si>
  <si>
    <t>OPMERKINGEN</t>
  </si>
  <si>
    <t>VIDEO OF AUDIO</t>
  </si>
  <si>
    <t>ONLINE VIDEO OF AUDIO</t>
  </si>
  <si>
    <t>KOSTEN</t>
  </si>
  <si>
    <t>Salariskosten en honoraria</t>
  </si>
  <si>
    <t>Productie</t>
  </si>
  <si>
    <t>Redactie</t>
  </si>
  <si>
    <t>1300</t>
  </si>
  <si>
    <t>Presentatie</t>
  </si>
  <si>
    <t>Cast, artiesten en gasten</t>
  </si>
  <si>
    <t>1500</t>
  </si>
  <si>
    <t>Overige medewerkers</t>
  </si>
  <si>
    <t>Faciliteiten</t>
  </si>
  <si>
    <t>Opname en techniek</t>
  </si>
  <si>
    <t>Vormgeving</t>
  </si>
  <si>
    <t>2300</t>
  </si>
  <si>
    <t>Decor en locatie</t>
  </si>
  <si>
    <t>Postproductie</t>
  </si>
  <si>
    <t>Rechten</t>
  </si>
  <si>
    <t>Overig</t>
  </si>
  <si>
    <t>Reis en verblijf</t>
  </si>
  <si>
    <t>Overige directe programmakosten</t>
  </si>
  <si>
    <t xml:space="preserve">Bijdragen via producent </t>
  </si>
  <si>
    <t>indien van toepassing</t>
  </si>
  <si>
    <t>SUBTOTAAL</t>
  </si>
  <si>
    <t>Subtotaal  (excl. BTW)</t>
  </si>
  <si>
    <t>Onvoorzien</t>
  </si>
  <si>
    <t>Overhead</t>
  </si>
  <si>
    <t>Fee</t>
  </si>
  <si>
    <t>Totaal (excl. BTW)</t>
  </si>
  <si>
    <t>BTW</t>
  </si>
  <si>
    <t>TOTAAL (incl. BTW)</t>
  </si>
  <si>
    <t>Totaal (incl. BTW)</t>
  </si>
  <si>
    <t>Volgnr.</t>
  </si>
  <si>
    <t>Hoofdcategorie</t>
  </si>
  <si>
    <t>Subcategorie</t>
  </si>
  <si>
    <t>Detailpost</t>
  </si>
  <si>
    <t>Uitvoerend producent</t>
  </si>
  <si>
    <t>Productieleider</t>
  </si>
  <si>
    <t>Producer</t>
  </si>
  <si>
    <t>Productieassistent</t>
  </si>
  <si>
    <t>Projectleider</t>
  </si>
  <si>
    <t>Productiecoördinator</t>
  </si>
  <si>
    <t>Junior producer</t>
  </si>
  <si>
    <t>Line producer</t>
  </si>
  <si>
    <t>Runner</t>
  </si>
  <si>
    <t>Coördinator</t>
  </si>
  <si>
    <t>Fixer</t>
  </si>
  <si>
    <t>Eindredacteur</t>
  </si>
  <si>
    <t>Samensteller</t>
  </si>
  <si>
    <t>Redacteur</t>
  </si>
  <si>
    <t>Beeldredacteur</t>
  </si>
  <si>
    <t>Researcher</t>
  </si>
  <si>
    <t>Verslaggever</t>
  </si>
  <si>
    <t>Redactieassistent</t>
  </si>
  <si>
    <t>Onlineredacteur</t>
  </si>
  <si>
    <t>Webredacteur</t>
  </si>
  <si>
    <t>Crossmediale redacteur</t>
  </si>
  <si>
    <t>Programmamaker</t>
  </si>
  <si>
    <t>Itemregisseur</t>
  </si>
  <si>
    <t>Regisseur</t>
  </si>
  <si>
    <t>Regieassistent</t>
  </si>
  <si>
    <t>Editor</t>
  </si>
  <si>
    <t>Editorassistent</t>
  </si>
  <si>
    <t>Correspondent</t>
  </si>
  <si>
    <t>Socialmediaredacteur</t>
  </si>
  <si>
    <t>Backender</t>
  </si>
  <si>
    <t>Frontender</t>
  </si>
  <si>
    <t>Digitizer</t>
  </si>
  <si>
    <t>Presentator</t>
  </si>
  <si>
    <t>Voice-over</t>
  </si>
  <si>
    <t>Inspreker</t>
  </si>
  <si>
    <t>Kapgeld</t>
  </si>
  <si>
    <t>Kleedgeld</t>
  </si>
  <si>
    <t>Gastontvanger</t>
  </si>
  <si>
    <t>Deskundige</t>
  </si>
  <si>
    <t>Gast</t>
  </si>
  <si>
    <t>Panellid</t>
  </si>
  <si>
    <t>Artiest</t>
  </si>
  <si>
    <t>Acteur</t>
  </si>
  <si>
    <t>Figurant</t>
  </si>
  <si>
    <t>Choreograaf</t>
  </si>
  <si>
    <t>Danser</t>
  </si>
  <si>
    <t>Model</t>
  </si>
  <si>
    <t>Publieksbegeleider</t>
  </si>
  <si>
    <t>Publieksopwarmer</t>
  </si>
  <si>
    <t>Muzikant</t>
  </si>
  <si>
    <t>Zangkoor</t>
  </si>
  <si>
    <t>Orkestleider</t>
  </si>
  <si>
    <t>Castingdirector</t>
  </si>
  <si>
    <t>Dirigent</t>
  </si>
  <si>
    <t>Dj</t>
  </si>
  <si>
    <t xml:space="preserve">Band </t>
  </si>
  <si>
    <t>Orkest</t>
  </si>
  <si>
    <t>Voordrager</t>
  </si>
  <si>
    <t>Columnisten</t>
  </si>
  <si>
    <t>Inhuur publiek</t>
  </si>
  <si>
    <t>Publiek</t>
  </si>
  <si>
    <t>Stagiair</t>
  </si>
  <si>
    <t>Adviseur</t>
  </si>
  <si>
    <t>Fotograaf</t>
  </si>
  <si>
    <t>Tekstschrijver</t>
  </si>
  <si>
    <t>Scenarioschrijver</t>
  </si>
  <si>
    <t>Scriptcoach</t>
  </si>
  <si>
    <t>Transcriptie</t>
  </si>
  <si>
    <t>Uitschrijver</t>
  </si>
  <si>
    <t>Fondsenwerver</t>
  </si>
  <si>
    <t>Tolk en vertaler</t>
  </si>
  <si>
    <t>Auteur</t>
  </si>
  <si>
    <t>Kinderbegeleider</t>
  </si>
  <si>
    <t>Presentatiecoach</t>
  </si>
  <si>
    <t>Covid-manager</t>
  </si>
  <si>
    <t>Studiohuur</t>
  </si>
  <si>
    <t>Locatiehuur</t>
  </si>
  <si>
    <t>Zaalhuur</t>
  </si>
  <si>
    <t>Decorontwerp</t>
  </si>
  <si>
    <t>Decor</t>
  </si>
  <si>
    <t>Decorbouw</t>
  </si>
  <si>
    <t>Decorbreek</t>
  </si>
  <si>
    <t>Decoraanpassingen</t>
  </si>
  <si>
    <t>Decoropslag</t>
  </si>
  <si>
    <t>Lichtdecoratie</t>
  </si>
  <si>
    <t>Lichtontwerp</t>
  </si>
  <si>
    <t>Ledwall</t>
  </si>
  <si>
    <t>Projectiescherm</t>
  </si>
  <si>
    <t>Videoprojectie</t>
  </si>
  <si>
    <t>Rekwisieten</t>
  </si>
  <si>
    <t>Tribunehuur en -bouw</t>
  </si>
  <si>
    <t>Stoelen publiek</t>
  </si>
  <si>
    <t>Podiumhuur en -bouw</t>
  </si>
  <si>
    <t>Energie en water</t>
  </si>
  <si>
    <t>Schoonmaak</t>
  </si>
  <si>
    <t>Lokatiekosten</t>
  </si>
  <si>
    <t>Setdresser</t>
  </si>
  <si>
    <t>Fotokosten</t>
  </si>
  <si>
    <t>Props</t>
  </si>
  <si>
    <t>Ontwikkelaar</t>
  </si>
  <si>
    <t>Lokatiemanager</t>
  </si>
  <si>
    <t>Beveiliger</t>
  </si>
  <si>
    <t>Lokatiescout</t>
  </si>
  <si>
    <t>Crowd control</t>
  </si>
  <si>
    <t>Production art department</t>
  </si>
  <si>
    <t>Bewaker</t>
  </si>
  <si>
    <t>Videovormgeving</t>
  </si>
  <si>
    <t>Audiovormgeving</t>
  </si>
  <si>
    <t>Leader (ontwerp)</t>
  </si>
  <si>
    <t>Bumper</t>
  </si>
  <si>
    <t>Designer</t>
  </si>
  <si>
    <t>Web- en appdeveloper</t>
  </si>
  <si>
    <t>Componist</t>
  </si>
  <si>
    <t>Arrangeur</t>
  </si>
  <si>
    <t>Muziekproducent</t>
  </si>
  <si>
    <t>Grafische kosten</t>
  </si>
  <si>
    <t xml:space="preserve">Graphics </t>
  </si>
  <si>
    <t>Art director</t>
  </si>
  <si>
    <t>Ontwerpkosten</t>
  </si>
  <si>
    <t>Interaction-designer</t>
  </si>
  <si>
    <t>Vormgever</t>
  </si>
  <si>
    <t>Grafisch werk</t>
  </si>
  <si>
    <t>Storyboard</t>
  </si>
  <si>
    <t>Visual effects</t>
  </si>
  <si>
    <t xml:space="preserve">Special effects         </t>
  </si>
  <si>
    <t xml:space="preserve">Sound designer       </t>
  </si>
  <si>
    <t>Registratiewagen</t>
  </si>
  <si>
    <t>Meercamerawagen en crew</t>
  </si>
  <si>
    <t>Camera-apparatuur en -techniek</t>
  </si>
  <si>
    <t>Audiowagen en crew</t>
  </si>
  <si>
    <t>Audioapparatuur en -techniek</t>
  </si>
  <si>
    <t>Zaalversterking</t>
  </si>
  <si>
    <t>Lichtwagen en crew</t>
  </si>
  <si>
    <t>Lichtapparatuur en -techniek</t>
  </si>
  <si>
    <t>Materiaalwagen en crew</t>
  </si>
  <si>
    <t>Regiestudio en hardware</t>
  </si>
  <si>
    <t>Aggregaat</t>
  </si>
  <si>
    <t>Crane</t>
  </si>
  <si>
    <t>Rigger</t>
  </si>
  <si>
    <t>Grip</t>
  </si>
  <si>
    <t>Steadycam</t>
  </si>
  <si>
    <t>Apparatuur huur en koop</t>
  </si>
  <si>
    <t>Audioverbindingen</t>
  </si>
  <si>
    <t>Straalverbinding</t>
  </si>
  <si>
    <t>Kabelverbinding</t>
  </si>
  <si>
    <t>SNG</t>
  </si>
  <si>
    <t>Studioregisseur</t>
  </si>
  <si>
    <t>Meercamera-regisseur</t>
  </si>
  <si>
    <t>Locatieregisseur</t>
  </si>
  <si>
    <t>Meercamera-regieassistent</t>
  </si>
  <si>
    <t>Opnameleider</t>
  </si>
  <si>
    <t>Toneelmeester</t>
  </si>
  <si>
    <t>Belichter</t>
  </si>
  <si>
    <t>Lichttechnicus</t>
  </si>
  <si>
    <t>Geluidstechnicus</t>
  </si>
  <si>
    <t>Audiotechnicus</t>
  </si>
  <si>
    <t>Playout-operator</t>
  </si>
  <si>
    <t>Schakeltechnicus</t>
  </si>
  <si>
    <t>Software</t>
  </si>
  <si>
    <t>Softwarelicenties</t>
  </si>
  <si>
    <t>Applicatiekosten</t>
  </si>
  <si>
    <t>Portofoons</t>
  </si>
  <si>
    <t>WPM's</t>
  </si>
  <si>
    <t>Hosting en onderhoud</t>
  </si>
  <si>
    <t>Internetservices</t>
  </si>
  <si>
    <t>Streams</t>
  </si>
  <si>
    <t xml:space="preserve">Hardware </t>
  </si>
  <si>
    <t>Visagist en materialen</t>
  </si>
  <si>
    <t>Stylist en kleding</t>
  </si>
  <si>
    <t>Grimeur en materialen</t>
  </si>
  <si>
    <t>Animatie</t>
  </si>
  <si>
    <t>Opnamematerialen</t>
  </si>
  <si>
    <t>Helicopter</t>
  </si>
  <si>
    <t>Stunts</t>
  </si>
  <si>
    <t>Special make-up</t>
  </si>
  <si>
    <t>Focus puller</t>
  </si>
  <si>
    <t>Datahandler</t>
  </si>
  <si>
    <t>Video assist</t>
  </si>
  <si>
    <t>Gaffer</t>
  </si>
  <si>
    <t>Best boy</t>
  </si>
  <si>
    <t>Boom operator</t>
  </si>
  <si>
    <t>Editor freelance</t>
  </si>
  <si>
    <t>Editorassistent freelance</t>
  </si>
  <si>
    <t>Montageset</t>
  </si>
  <si>
    <t>Montageapparatuur</t>
  </si>
  <si>
    <t>Nabewerking</t>
  </si>
  <si>
    <t>Kleurcorrectie</t>
  </si>
  <si>
    <t>Audionabewerking</t>
  </si>
  <si>
    <t>Dragers</t>
  </si>
  <si>
    <t>Schijven en tapes</t>
  </si>
  <si>
    <t>Ingest</t>
  </si>
  <si>
    <t>Ondertiteling</t>
  </si>
  <si>
    <t>Vertaling</t>
  </si>
  <si>
    <t>Overschrijven</t>
  </si>
  <si>
    <t>Mediamanagement</t>
  </si>
  <si>
    <t>Uploaden</t>
  </si>
  <si>
    <t>Digitale opslag</t>
  </si>
  <si>
    <t>Digitaliseren</t>
  </si>
  <si>
    <t>Inladen</t>
  </si>
  <si>
    <t>Encodering</t>
  </si>
  <si>
    <t>Transcodering</t>
  </si>
  <si>
    <t>Titeling</t>
  </si>
  <si>
    <t>Inspreekstudio</t>
  </si>
  <si>
    <t>Filmmateriaal</t>
  </si>
  <si>
    <t>Videomateriaal</t>
  </si>
  <si>
    <t>Geluidsmateriaal</t>
  </si>
  <si>
    <t>Beeldbewerking</t>
  </si>
  <si>
    <t>Renderen</t>
  </si>
  <si>
    <t>Scannen</t>
  </si>
  <si>
    <t>Effecten</t>
  </si>
  <si>
    <t>Exports</t>
  </si>
  <si>
    <t>Sound relay</t>
  </si>
  <si>
    <t>Geluidsmixage</t>
  </si>
  <si>
    <t>M&amp;E-tracks</t>
  </si>
  <si>
    <t>Afwerkingskosten</t>
  </si>
  <si>
    <t>Geluidstudio</t>
  </si>
  <si>
    <t>Promotiematerialen</t>
  </si>
  <si>
    <t>Post production supervisor</t>
  </si>
  <si>
    <t>Audiodescriptie</t>
  </si>
  <si>
    <t>Muziekrechten</t>
  </si>
  <si>
    <t>Formatrechten</t>
  </si>
  <si>
    <t>Formatfee</t>
  </si>
  <si>
    <t>Fotorechten</t>
  </si>
  <si>
    <t>Beeldrechten</t>
  </si>
  <si>
    <t>Fragmentrechten</t>
  </si>
  <si>
    <t>Filmrechten</t>
  </si>
  <si>
    <t>Uitzendrechten</t>
  </si>
  <si>
    <t>Merknaam- en domeinregistratie</t>
  </si>
  <si>
    <t>Buma/stemra</t>
  </si>
  <si>
    <t>Auteursrechten</t>
  </si>
  <si>
    <t>Zaalrechten</t>
  </si>
  <si>
    <t>Licentie vergoedingen</t>
  </si>
  <si>
    <t>Aankopen (incl aankopen via NPO)</t>
  </si>
  <si>
    <t>Herhalingsrechten</t>
  </si>
  <si>
    <t>Reiskosten</t>
  </si>
  <si>
    <t>Reiskostenvergoeding</t>
  </si>
  <si>
    <t>Openbaar vervoer</t>
  </si>
  <si>
    <t>Taxi</t>
  </si>
  <si>
    <t>Vliegtickets</t>
  </si>
  <si>
    <t>Verblijfkosten</t>
  </si>
  <si>
    <t>Hotel</t>
  </si>
  <si>
    <t>Sejour en daggeld</t>
  </si>
  <si>
    <t>Catering</t>
  </si>
  <si>
    <t>Koerier</t>
  </si>
  <si>
    <t>Kilometervergoeding</t>
  </si>
  <si>
    <t>Parkeerkosten</t>
  </si>
  <si>
    <t>Tol- en veergeld</t>
  </si>
  <si>
    <t>Autohuur</t>
  </si>
  <si>
    <t>Autolease</t>
  </si>
  <si>
    <t>Brandstof</t>
  </si>
  <si>
    <t>Bus</t>
  </si>
  <si>
    <t>Autokosten</t>
  </si>
  <si>
    <t>Luchtvracht</t>
  </si>
  <si>
    <t>Transport</t>
  </si>
  <si>
    <t>Visa</t>
  </si>
  <si>
    <t>Carnets</t>
  </si>
  <si>
    <t>Permits</t>
  </si>
  <si>
    <t>Vergunningen</t>
  </si>
  <si>
    <t>Parkeerontheffing</t>
  </si>
  <si>
    <t>Vehicle coordinator</t>
  </si>
  <si>
    <t>Cateraar</t>
  </si>
  <si>
    <t xml:space="preserve">Prijzen </t>
  </si>
  <si>
    <t>Kansspelbelasting</t>
  </si>
  <si>
    <t>Weggeefprijzen</t>
  </si>
  <si>
    <t>Deelnemersprijzen</t>
  </si>
  <si>
    <t>Respresentatie</t>
  </si>
  <si>
    <t>Bloemen</t>
  </si>
  <si>
    <t>Relatiegeschenken</t>
  </si>
  <si>
    <t>Waardebonnen</t>
  </si>
  <si>
    <t>Verzendkosten</t>
  </si>
  <si>
    <t>Porti</t>
  </si>
  <si>
    <t>Drukwerk en kopieerkosten</t>
  </si>
  <si>
    <t>Werkarchief</t>
  </si>
  <si>
    <t>Diep archief</t>
  </si>
  <si>
    <t>Vakliteratuur</t>
  </si>
  <si>
    <t>Abonnementen</t>
  </si>
  <si>
    <t>Verzekeringen</t>
  </si>
  <si>
    <t>Telefoonkosten</t>
  </si>
  <si>
    <t>Kantoorbenodigdheden</t>
  </si>
  <si>
    <t>Huur muziekinstrumenten</t>
  </si>
  <si>
    <t>Wrap</t>
  </si>
  <si>
    <t>Documentatie</t>
  </si>
  <si>
    <t>Bankkosten</t>
  </si>
  <si>
    <t>Advertenties</t>
  </si>
  <si>
    <t>Boeken en tijdschriften</t>
  </si>
  <si>
    <t>Entreebewijzen</t>
  </si>
  <si>
    <t>Archiefkosten</t>
  </si>
  <si>
    <t>Accountantskosten</t>
  </si>
  <si>
    <t>Aanschaf muziek</t>
  </si>
  <si>
    <t>Vergaderkosten</t>
  </si>
  <si>
    <t>Onvoorzien externe producent</t>
  </si>
  <si>
    <t>Overhead externe producent</t>
  </si>
  <si>
    <t>Fee externe producent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</si>
</sst>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 * #,##0_ ;_ * \-#,##0_ ;_ * &quot;-&quot;_ ;_ @_ "/>
    <numFmt numFmtId="43" formatCode="_ * #,##0.00_ ;_ * \-#,##0.00_ ;_ * &quot;-&quot;??_ ;_ @_ "/>
    <numFmt numFmtId="164" formatCode="_-&quot;€&quot;\ * #,##0_-;_-&quot;€&quot;\ * #,##0\-;_-&quot;€&quot;\ * &quot;-&quot;_-;_-@_-"/>
    <numFmt numFmtId="165" formatCode="0.0%"/>
    <numFmt numFmtId="166" formatCode="_-* #,##0_-;_-* #,##0\-;_-* &quot;-&quot;??_-;_-@_-"/>
    <numFmt numFmtId="167" formatCode="[$-413]d/mmm/yy;@"/>
    <numFmt numFmtId="168" formatCode="_-&quot;fl&quot;\ * #,##0.00_-;_-&quot;fl&quot;\ * #,##0.00\-;_-&quot;fl&quot;\ * &quot;-&quot;??_-;_-@_-"/>
  </numFmts>
  <fonts count="28">
    <font>
      <sz val="10"/>
      <name val="Verdana"/>
    </font>
    <font>
      <sz val="10"/>
      <name val="Verdana"/>
      <family val="2"/>
    </font>
    <font>
      <sz val="8"/>
      <color indexed="81"/>
      <name val="Tahoma"/>
      <family val="2"/>
    </font>
    <font>
      <u/>
      <sz val="10"/>
      <color theme="10"/>
      <name val="Verdana"/>
      <family val="2"/>
    </font>
    <font>
      <u/>
      <sz val="10"/>
      <color theme="11"/>
      <name val="Verdana"/>
      <family val="2"/>
    </font>
    <font>
      <sz val="10"/>
      <name val="Verdana"/>
      <family val="2"/>
    </font>
    <font>
      <b/>
      <sz val="10"/>
      <name val="Arial"/>
      <family val="2"/>
    </font>
    <font>
      <sz val="12"/>
      <color theme="1"/>
      <name val="Calibri"/>
      <family val="2"/>
      <scheme val="minor"/>
    </font>
    <font>
      <sz val="10"/>
      <color theme="1"/>
      <name val="Arial"/>
      <family val="2"/>
    </font>
    <font>
      <sz val="18"/>
      <color theme="1"/>
      <name val="Arial"/>
      <family val="2"/>
    </font>
    <font>
      <b/>
      <sz val="10"/>
      <color theme="1"/>
      <name val="Arial"/>
      <family val="2"/>
    </font>
    <font>
      <sz val="14"/>
      <color theme="1"/>
      <name val="Arial"/>
      <family val="2"/>
    </font>
    <font>
      <i/>
      <sz val="10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b/>
      <sz val="10"/>
      <color indexed="10"/>
      <name val="Arial"/>
      <family val="2"/>
    </font>
    <font>
      <b/>
      <i/>
      <sz val="10"/>
      <color indexed="10"/>
      <name val="Arial"/>
      <family val="2"/>
    </font>
    <font>
      <sz val="10"/>
      <color rgb="FFFF0000"/>
      <name val="Arial"/>
      <family val="2"/>
    </font>
    <font>
      <i/>
      <sz val="10"/>
      <name val="Verdana"/>
      <family val="2"/>
    </font>
    <font>
      <b/>
      <sz val="10"/>
      <name val="Verdana"/>
      <family val="2"/>
    </font>
    <font>
      <b/>
      <sz val="10"/>
      <color rgb="FF0070C0"/>
      <name val="Arial"/>
      <family val="2"/>
    </font>
    <font>
      <b/>
      <i/>
      <sz val="10"/>
      <color rgb="FF0070C0"/>
      <name val="Arial"/>
      <family val="2"/>
    </font>
    <font>
      <i/>
      <sz val="8"/>
      <name val="Arial"/>
      <family val="2"/>
    </font>
    <font>
      <sz val="9"/>
      <color rgb="FF000000"/>
      <name val="Tahoma"/>
      <family val="2"/>
    </font>
    <font>
      <sz val="8"/>
      <color rgb="FF000000"/>
      <name val="Tahoma"/>
      <family val="2"/>
    </font>
    <font>
      <sz val="9"/>
      <color indexed="81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CC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26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" fillId="0" borderId="0"/>
    <xf numFmtId="9" fontId="5" fillId="0" borderId="0" applyFont="0" applyFill="0" applyBorder="0" applyAlignment="0" applyProtection="0"/>
    <xf numFmtId="0" fontId="7" fillId="0" borderId="0"/>
    <xf numFmtId="0" fontId="7" fillId="0" borderId="0"/>
    <xf numFmtId="0" fontId="14" fillId="0" borderId="0"/>
    <xf numFmtId="9" fontId="14" fillId="0" borderId="0" applyFont="0" applyFill="0" applyBorder="0" applyAlignment="0" applyProtection="0"/>
    <xf numFmtId="168" fontId="14" fillId="0" borderId="0" applyFont="0" applyFill="0" applyBorder="0" applyAlignment="0" applyProtection="0"/>
  </cellStyleXfs>
  <cellXfs count="176">
    <xf numFmtId="0" fontId="0" fillId="0" borderId="0" xfId="0"/>
    <xf numFmtId="49" fontId="8" fillId="2" borderId="0" xfId="121" applyNumberFormat="1" applyFont="1" applyFill="1" applyAlignment="1">
      <alignment vertical="center"/>
    </xf>
    <xf numFmtId="0" fontId="8" fillId="2" borderId="0" xfId="121" applyFont="1" applyFill="1" applyAlignment="1">
      <alignment vertical="center"/>
    </xf>
    <xf numFmtId="0" fontId="10" fillId="3" borderId="6" xfId="121" applyFont="1" applyFill="1" applyBorder="1" applyAlignment="1">
      <alignment horizontal="center" vertical="center"/>
    </xf>
    <xf numFmtId="0" fontId="10" fillId="3" borderId="8" xfId="121" applyFont="1" applyFill="1" applyBorder="1" applyAlignment="1">
      <alignment horizontal="center" vertical="center" wrapText="1"/>
    </xf>
    <xf numFmtId="0" fontId="11" fillId="3" borderId="2" xfId="121" applyFont="1" applyFill="1" applyBorder="1" applyAlignment="1">
      <alignment horizontal="left" vertical="center"/>
    </xf>
    <xf numFmtId="0" fontId="11" fillId="3" borderId="12" xfId="121" applyFont="1" applyFill="1" applyBorder="1" applyAlignment="1">
      <alignment horizontal="left" vertical="center"/>
    </xf>
    <xf numFmtId="0" fontId="11" fillId="2" borderId="4" xfId="121" applyFont="1" applyFill="1" applyBorder="1" applyAlignment="1">
      <alignment vertical="center"/>
    </xf>
    <xf numFmtId="0" fontId="11" fillId="2" borderId="5" xfId="121" applyFont="1" applyFill="1" applyBorder="1" applyAlignment="1">
      <alignment vertical="center"/>
    </xf>
    <xf numFmtId="0" fontId="8" fillId="2" borderId="13" xfId="121" applyFont="1" applyFill="1" applyBorder="1" applyAlignment="1">
      <alignment vertical="center"/>
    </xf>
    <xf numFmtId="0" fontId="8" fillId="2" borderId="8" xfId="121" applyFont="1" applyFill="1" applyBorder="1" applyAlignment="1">
      <alignment vertical="center"/>
    </xf>
    <xf numFmtId="41" fontId="8" fillId="2" borderId="6" xfId="121" applyNumberFormat="1" applyFont="1" applyFill="1" applyBorder="1" applyAlignment="1">
      <alignment vertical="center"/>
    </xf>
    <xf numFmtId="0" fontId="8" fillId="2" borderId="6" xfId="121" applyFont="1" applyFill="1" applyBorder="1" applyAlignment="1">
      <alignment vertical="center"/>
    </xf>
    <xf numFmtId="0" fontId="8" fillId="2" borderId="3" xfId="121" applyFont="1" applyFill="1" applyBorder="1" applyAlignment="1">
      <alignment vertical="center"/>
    </xf>
    <xf numFmtId="41" fontId="8" fillId="2" borderId="13" xfId="121" applyNumberFormat="1" applyFont="1" applyFill="1" applyBorder="1" applyAlignment="1">
      <alignment vertical="center"/>
    </xf>
    <xf numFmtId="0" fontId="8" fillId="2" borderId="11" xfId="121" applyFont="1" applyFill="1" applyBorder="1" applyAlignment="1">
      <alignment vertical="center"/>
    </xf>
    <xf numFmtId="41" fontId="8" fillId="2" borderId="7" xfId="121" applyNumberFormat="1" applyFont="1" applyFill="1" applyBorder="1" applyAlignment="1">
      <alignment vertical="center"/>
    </xf>
    <xf numFmtId="0" fontId="8" fillId="2" borderId="7" xfId="121" applyFont="1" applyFill="1" applyBorder="1" applyAlignment="1">
      <alignment vertical="center"/>
    </xf>
    <xf numFmtId="0" fontId="8" fillId="2" borderId="13" xfId="121" applyFont="1" applyFill="1" applyBorder="1" applyAlignment="1">
      <alignment horizontal="center" vertical="center"/>
    </xf>
    <xf numFmtId="0" fontId="12" fillId="2" borderId="0" xfId="121" applyFont="1" applyFill="1" applyAlignment="1">
      <alignment vertical="center"/>
    </xf>
    <xf numFmtId="0" fontId="8" fillId="2" borderId="6" xfId="121" applyFont="1" applyFill="1" applyBorder="1" applyAlignment="1">
      <alignment horizontal="center" vertical="center" wrapText="1"/>
    </xf>
    <xf numFmtId="0" fontId="10" fillId="2" borderId="9" xfId="121" applyFont="1" applyFill="1" applyBorder="1" applyAlignment="1">
      <alignment vertical="center" wrapText="1"/>
    </xf>
    <xf numFmtId="41" fontId="10" fillId="2" borderId="12" xfId="121" applyNumberFormat="1" applyFont="1" applyFill="1" applyBorder="1" applyAlignment="1">
      <alignment vertical="center"/>
    </xf>
    <xf numFmtId="0" fontId="10" fillId="2" borderId="12" xfId="121" applyFont="1" applyFill="1" applyBorder="1" applyAlignment="1">
      <alignment vertical="center"/>
    </xf>
    <xf numFmtId="0" fontId="12" fillId="2" borderId="13" xfId="121" applyFont="1" applyFill="1" applyBorder="1" applyAlignment="1">
      <alignment vertical="center"/>
    </xf>
    <xf numFmtId="0" fontId="10" fillId="3" borderId="12" xfId="121" applyFont="1" applyFill="1" applyBorder="1" applyAlignment="1">
      <alignment horizontal="center" vertical="center" wrapText="1"/>
    </xf>
    <xf numFmtId="0" fontId="10" fillId="3" borderId="12" xfId="121" applyFont="1" applyFill="1" applyBorder="1" applyAlignment="1">
      <alignment vertical="center" wrapText="1"/>
    </xf>
    <xf numFmtId="41" fontId="10" fillId="3" borderId="12" xfId="121" applyNumberFormat="1" applyFont="1" applyFill="1" applyBorder="1" applyAlignment="1">
      <alignment horizontal="center" vertical="center"/>
    </xf>
    <xf numFmtId="0" fontId="10" fillId="3" borderId="12" xfId="121" applyFont="1" applyFill="1" applyBorder="1" applyAlignment="1">
      <alignment horizontal="center" vertical="center"/>
    </xf>
    <xf numFmtId="0" fontId="8" fillId="2" borderId="8" xfId="121" applyFont="1" applyFill="1" applyBorder="1" applyAlignment="1">
      <alignment horizontal="center" vertical="center" wrapText="1"/>
    </xf>
    <xf numFmtId="0" fontId="8" fillId="2" borderId="13" xfId="121" applyFont="1" applyFill="1" applyBorder="1" applyAlignment="1">
      <alignment vertical="center" wrapText="1"/>
    </xf>
    <xf numFmtId="41" fontId="8" fillId="2" borderId="10" xfId="121" applyNumberFormat="1" applyFont="1" applyFill="1" applyBorder="1" applyAlignment="1">
      <alignment vertical="center"/>
    </xf>
    <xf numFmtId="0" fontId="10" fillId="2" borderId="13" xfId="121" applyFont="1" applyFill="1" applyBorder="1" applyAlignment="1">
      <alignment vertical="center"/>
    </xf>
    <xf numFmtId="0" fontId="8" fillId="2" borderId="3" xfId="121" applyFont="1" applyFill="1" applyBorder="1" applyAlignment="1">
      <alignment horizontal="center" vertical="center"/>
    </xf>
    <xf numFmtId="0" fontId="10" fillId="3" borderId="12" xfId="121" applyFont="1" applyFill="1" applyBorder="1" applyAlignment="1">
      <alignment vertical="center"/>
    </xf>
    <xf numFmtId="0" fontId="8" fillId="2" borderId="11" xfId="121" applyFont="1" applyFill="1" applyBorder="1" applyAlignment="1">
      <alignment horizontal="center" vertical="center"/>
    </xf>
    <xf numFmtId="0" fontId="10" fillId="3" borderId="2" xfId="121" applyFont="1" applyFill="1" applyBorder="1" applyAlignment="1">
      <alignment horizontal="left" vertical="center"/>
    </xf>
    <xf numFmtId="0" fontId="8" fillId="2" borderId="0" xfId="121" applyFont="1" applyFill="1" applyAlignment="1">
      <alignment horizontal="center" vertical="center"/>
    </xf>
    <xf numFmtId="0" fontId="6" fillId="0" borderId="0" xfId="122" applyFont="1" applyAlignment="1">
      <alignment vertical="center"/>
    </xf>
    <xf numFmtId="0" fontId="8" fillId="0" borderId="0" xfId="121" applyFont="1" applyAlignment="1">
      <alignment vertical="center"/>
    </xf>
    <xf numFmtId="0" fontId="13" fillId="0" borderId="0" xfId="122" applyFont="1" applyAlignment="1">
      <alignment horizontal="right" vertical="center"/>
    </xf>
    <xf numFmtId="0" fontId="13" fillId="0" borderId="0" xfId="122" applyFont="1" applyAlignment="1">
      <alignment vertical="center"/>
    </xf>
    <xf numFmtId="0" fontId="13" fillId="0" borderId="0" xfId="121" applyFont="1" applyAlignment="1">
      <alignment horizontal="right" vertical="center"/>
    </xf>
    <xf numFmtId="41" fontId="8" fillId="2" borderId="13" xfId="121" applyNumberFormat="1" applyFont="1" applyFill="1" applyBorder="1" applyAlignment="1" applyProtection="1">
      <alignment horizontal="center" vertical="center"/>
      <protection locked="0"/>
    </xf>
    <xf numFmtId="0" fontId="8" fillId="2" borderId="13" xfId="121" applyFont="1" applyFill="1" applyBorder="1" applyAlignment="1" applyProtection="1">
      <alignment horizontal="center" vertical="center"/>
      <protection locked="0"/>
    </xf>
    <xf numFmtId="41" fontId="10" fillId="3" borderId="12" xfId="121" applyNumberFormat="1" applyFont="1" applyFill="1" applyBorder="1" applyAlignment="1" applyProtection="1">
      <alignment horizontal="center" vertical="center"/>
      <protection locked="0"/>
    </xf>
    <xf numFmtId="0" fontId="10" fillId="3" borderId="12" xfId="121" applyFont="1" applyFill="1" applyBorder="1" applyAlignment="1" applyProtection="1">
      <alignment horizontal="center" vertical="center"/>
      <protection locked="0"/>
    </xf>
    <xf numFmtId="49" fontId="13" fillId="0" borderId="0" xfId="0" applyNumberFormat="1" applyFont="1" applyAlignment="1" applyProtection="1">
      <alignment horizontal="center"/>
      <protection locked="0"/>
    </xf>
    <xf numFmtId="166" fontId="13" fillId="0" borderId="0" xfId="0" applyNumberFormat="1" applyFont="1" applyProtection="1">
      <protection locked="0"/>
    </xf>
    <xf numFmtId="0" fontId="13" fillId="0" borderId="0" xfId="0" applyFont="1" applyProtection="1">
      <protection locked="0"/>
    </xf>
    <xf numFmtId="0" fontId="13" fillId="0" borderId="0" xfId="0" applyFont="1"/>
    <xf numFmtId="166" fontId="6" fillId="0" borderId="0" xfId="0" applyNumberFormat="1" applyFont="1" applyAlignment="1">
      <alignment horizontal="right"/>
    </xf>
    <xf numFmtId="166" fontId="13" fillId="0" borderId="0" xfId="0" applyNumberFormat="1" applyFont="1" applyAlignment="1">
      <alignment horizontal="right"/>
    </xf>
    <xf numFmtId="49" fontId="13" fillId="0" borderId="0" xfId="0" applyNumberFormat="1" applyFont="1" applyAlignment="1">
      <alignment horizontal="center"/>
    </xf>
    <xf numFmtId="0" fontId="17" fillId="0" borderId="0" xfId="0" applyFont="1" applyAlignment="1">
      <alignment horizontal="left"/>
    </xf>
    <xf numFmtId="0" fontId="17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6" fillId="0" borderId="0" xfId="0" applyFont="1"/>
    <xf numFmtId="166" fontId="6" fillId="0" borderId="0" xfId="0" applyNumberFormat="1" applyFont="1"/>
    <xf numFmtId="166" fontId="6" fillId="0" borderId="1" xfId="0" applyNumberFormat="1" applyFont="1" applyBorder="1"/>
    <xf numFmtId="49" fontId="6" fillId="0" borderId="0" xfId="0" applyNumberFormat="1" applyFont="1" applyAlignment="1">
      <alignment horizontal="center"/>
    </xf>
    <xf numFmtId="0" fontId="18" fillId="0" borderId="0" xfId="0" applyFont="1"/>
    <xf numFmtId="166" fontId="16" fillId="0" borderId="0" xfId="0" applyNumberFormat="1" applyFont="1"/>
    <xf numFmtId="166" fontId="13" fillId="0" borderId="0" xfId="0" applyNumberFormat="1" applyFont="1"/>
    <xf numFmtId="49" fontId="6" fillId="0" borderId="0" xfId="0" applyNumberFormat="1" applyFont="1" applyAlignment="1">
      <alignment horizontal="right"/>
    </xf>
    <xf numFmtId="0" fontId="6" fillId="0" borderId="0" xfId="0" applyFont="1" applyProtection="1">
      <protection locked="0"/>
    </xf>
    <xf numFmtId="3" fontId="6" fillId="0" borderId="0" xfId="0" applyNumberFormat="1" applyFont="1" applyAlignment="1" applyProtection="1">
      <alignment horizontal="right"/>
      <protection locked="0"/>
    </xf>
    <xf numFmtId="0" fontId="6" fillId="0" borderId="0" xfId="0" applyFont="1" applyAlignment="1" applyProtection="1">
      <alignment horizontal="right"/>
      <protection locked="0"/>
    </xf>
    <xf numFmtId="166" fontId="6" fillId="0" borderId="0" xfId="0" applyNumberFormat="1" applyFont="1" applyAlignment="1" applyProtection="1">
      <alignment horizontal="right"/>
      <protection locked="0"/>
    </xf>
    <xf numFmtId="3" fontId="13" fillId="0" borderId="0" xfId="0" applyNumberFormat="1" applyFont="1" applyProtection="1">
      <protection locked="0"/>
    </xf>
    <xf numFmtId="0" fontId="13" fillId="0" borderId="0" xfId="0" applyFont="1" applyAlignment="1">
      <alignment horizontal="left"/>
    </xf>
    <xf numFmtId="49" fontId="13" fillId="0" borderId="0" xfId="0" applyNumberFormat="1" applyFont="1" applyProtection="1">
      <protection locked="0"/>
    </xf>
    <xf numFmtId="0" fontId="13" fillId="0" borderId="0" xfId="0" applyFont="1" applyAlignment="1">
      <alignment horizontal="center"/>
    </xf>
    <xf numFmtId="49" fontId="13" fillId="0" borderId="0" xfId="0" applyNumberFormat="1" applyFont="1" applyAlignment="1">
      <alignment horizontal="left"/>
    </xf>
    <xf numFmtId="0" fontId="16" fillId="0" borderId="0" xfId="0" applyFont="1" applyAlignment="1">
      <alignment horizontal="left"/>
    </xf>
    <xf numFmtId="3" fontId="19" fillId="0" borderId="0" xfId="0" applyNumberFormat="1" applyFont="1" applyProtection="1">
      <protection locked="0"/>
    </xf>
    <xf numFmtId="166" fontId="13" fillId="0" borderId="1" xfId="0" applyNumberFormat="1" applyFont="1" applyBorder="1"/>
    <xf numFmtId="0" fontId="13" fillId="0" borderId="0" xfId="0" applyFont="1" applyAlignment="1" applyProtection="1">
      <alignment horizontal="left"/>
      <protection locked="0"/>
    </xf>
    <xf numFmtId="3" fontId="13" fillId="0" borderId="0" xfId="0" applyNumberFormat="1" applyFont="1"/>
    <xf numFmtId="0" fontId="13" fillId="0" borderId="0" xfId="0" applyFont="1" applyAlignment="1">
      <alignment horizontal="right"/>
    </xf>
    <xf numFmtId="164" fontId="13" fillId="0" borderId="0" xfId="0" applyNumberFormat="1" applyFont="1"/>
    <xf numFmtId="165" fontId="13" fillId="0" borderId="0" xfId="0" applyNumberFormat="1" applyFont="1"/>
    <xf numFmtId="49" fontId="13" fillId="0" borderId="0" xfId="0" applyNumberFormat="1" applyFont="1"/>
    <xf numFmtId="166" fontId="6" fillId="0" borderId="9" xfId="0" applyNumberFormat="1" applyFont="1" applyBorder="1"/>
    <xf numFmtId="0" fontId="13" fillId="0" borderId="9" xfId="0" applyFont="1" applyBorder="1" applyProtection="1">
      <protection locked="0"/>
    </xf>
    <xf numFmtId="0" fontId="20" fillId="0" borderId="0" xfId="0" applyFont="1"/>
    <xf numFmtId="0" fontId="1" fillId="0" borderId="12" xfId="0" applyFont="1" applyBorder="1"/>
    <xf numFmtId="0" fontId="0" fillId="0" borderId="12" xfId="0" applyBorder="1"/>
    <xf numFmtId="43" fontId="0" fillId="0" borderId="12" xfId="0" applyNumberFormat="1" applyBorder="1"/>
    <xf numFmtId="0" fontId="21" fillId="0" borderId="12" xfId="0" applyFont="1" applyBorder="1"/>
    <xf numFmtId="43" fontId="21" fillId="0" borderId="12" xfId="0" applyNumberFormat="1" applyFont="1" applyBorder="1"/>
    <xf numFmtId="0" fontId="21" fillId="0" borderId="0" xfId="0" applyFont="1"/>
    <xf numFmtId="0" fontId="22" fillId="0" borderId="0" xfId="0" applyFont="1" applyAlignment="1">
      <alignment horizontal="left"/>
    </xf>
    <xf numFmtId="0" fontId="23" fillId="0" borderId="0" xfId="0" applyFont="1" applyAlignment="1">
      <alignment horizontal="left"/>
    </xf>
    <xf numFmtId="17" fontId="24" fillId="0" borderId="0" xfId="0" applyNumberFormat="1" applyFont="1" applyAlignment="1">
      <alignment horizontal="left" vertical="center"/>
    </xf>
    <xf numFmtId="0" fontId="15" fillId="4" borderId="0" xfId="0" applyFont="1" applyFill="1" applyAlignment="1">
      <alignment horizontal="left"/>
    </xf>
    <xf numFmtId="167" fontId="15" fillId="0" borderId="0" xfId="0" applyNumberFormat="1" applyFont="1" applyAlignment="1" applyProtection="1">
      <alignment horizontal="left"/>
      <protection locked="0"/>
    </xf>
    <xf numFmtId="0" fontId="15" fillId="0" borderId="0" xfId="0" applyFont="1" applyAlignment="1">
      <alignment horizontal="left"/>
    </xf>
    <xf numFmtId="1" fontId="0" fillId="0" borderId="0" xfId="0" applyNumberFormat="1"/>
    <xf numFmtId="49" fontId="13" fillId="5" borderId="0" xfId="0" applyNumberFormat="1" applyFont="1" applyFill="1" applyAlignment="1">
      <alignment horizontal="center"/>
    </xf>
    <xf numFmtId="49" fontId="6" fillId="5" borderId="0" xfId="0" applyNumberFormat="1" applyFont="1" applyFill="1" applyAlignment="1">
      <alignment horizontal="center"/>
    </xf>
    <xf numFmtId="49" fontId="6" fillId="5" borderId="0" xfId="0" applyNumberFormat="1" applyFont="1" applyFill="1" applyAlignment="1">
      <alignment horizontal="right"/>
    </xf>
    <xf numFmtId="0" fontId="13" fillId="5" borderId="0" xfId="0" applyFont="1" applyFill="1"/>
    <xf numFmtId="49" fontId="13" fillId="5" borderId="0" xfId="0" applyNumberFormat="1" applyFont="1" applyFill="1"/>
    <xf numFmtId="3" fontId="13" fillId="6" borderId="0" xfId="0" applyNumberFormat="1" applyFont="1" applyFill="1" applyProtection="1">
      <protection locked="0"/>
    </xf>
    <xf numFmtId="0" fontId="13" fillId="6" borderId="0" xfId="0" applyFont="1" applyFill="1" applyProtection="1">
      <protection locked="0"/>
    </xf>
    <xf numFmtId="0" fontId="13" fillId="6" borderId="0" xfId="0" applyFont="1" applyFill="1" applyAlignment="1" applyProtection="1">
      <alignment horizontal="right"/>
      <protection locked="0"/>
    </xf>
    <xf numFmtId="3" fontId="13" fillId="6" borderId="0" xfId="0" applyNumberFormat="1" applyFont="1" applyFill="1"/>
    <xf numFmtId="0" fontId="16" fillId="6" borderId="0" xfId="0" applyFont="1" applyFill="1" applyProtection="1">
      <protection locked="0"/>
    </xf>
    <xf numFmtId="3" fontId="13" fillId="6" borderId="0" xfId="0" applyNumberFormat="1" applyFont="1" applyFill="1" applyAlignment="1" applyProtection="1">
      <alignment horizontal="right"/>
      <protection locked="0"/>
    </xf>
    <xf numFmtId="10" fontId="13" fillId="6" borderId="0" xfId="120" applyNumberFormat="1" applyFont="1" applyFill="1" applyProtection="1">
      <protection locked="0"/>
    </xf>
    <xf numFmtId="165" fontId="13" fillId="6" borderId="0" xfId="120" applyNumberFormat="1" applyFont="1" applyFill="1" applyProtection="1">
      <protection locked="0"/>
    </xf>
    <xf numFmtId="0" fontId="13" fillId="7" borderId="0" xfId="0" applyFont="1" applyFill="1" applyProtection="1">
      <protection locked="0"/>
    </xf>
    <xf numFmtId="0" fontId="6" fillId="7" borderId="0" xfId="0" applyFont="1" applyFill="1" applyAlignment="1" applyProtection="1">
      <alignment horizontal="right"/>
      <protection locked="0"/>
    </xf>
    <xf numFmtId="0" fontId="6" fillId="7" borderId="0" xfId="0" applyFont="1" applyFill="1" applyProtection="1">
      <protection locked="0"/>
    </xf>
    <xf numFmtId="0" fontId="13" fillId="7" borderId="0" xfId="0" applyFont="1" applyFill="1" applyAlignment="1">
      <alignment horizontal="left"/>
    </xf>
    <xf numFmtId="3" fontId="13" fillId="7" borderId="0" xfId="0" applyNumberFormat="1" applyFont="1" applyFill="1" applyAlignment="1">
      <alignment horizontal="left"/>
    </xf>
    <xf numFmtId="0" fontId="13" fillId="7" borderId="0" xfId="0" applyFont="1" applyFill="1"/>
    <xf numFmtId="0" fontId="13" fillId="7" borderId="0" xfId="0" applyFont="1" applyFill="1" applyAlignment="1">
      <alignment horizontal="right"/>
    </xf>
    <xf numFmtId="164" fontId="13" fillId="7" borderId="0" xfId="0" applyNumberFormat="1" applyFont="1" applyFill="1"/>
    <xf numFmtId="0" fontId="15" fillId="7" borderId="0" xfId="0" applyFont="1" applyFill="1"/>
    <xf numFmtId="0" fontId="15" fillId="7" borderId="0" xfId="0" applyFont="1" applyFill="1" applyAlignment="1">
      <alignment horizontal="right"/>
    </xf>
    <xf numFmtId="9" fontId="13" fillId="7" borderId="0" xfId="0" applyNumberFormat="1" applyFont="1" applyFill="1"/>
    <xf numFmtId="165" fontId="13" fillId="7" borderId="0" xfId="0" applyNumberFormat="1" applyFont="1" applyFill="1"/>
    <xf numFmtId="3" fontId="13" fillId="7" borderId="0" xfId="0" applyNumberFormat="1" applyFont="1" applyFill="1"/>
    <xf numFmtId="3" fontId="15" fillId="7" borderId="0" xfId="0" applyNumberFormat="1" applyFont="1" applyFill="1"/>
    <xf numFmtId="166" fontId="13" fillId="7" borderId="0" xfId="0" applyNumberFormat="1" applyFont="1" applyFill="1" applyProtection="1">
      <protection locked="0"/>
    </xf>
    <xf numFmtId="166" fontId="13" fillId="7" borderId="0" xfId="0" applyNumberFormat="1" applyFont="1" applyFill="1"/>
    <xf numFmtId="166" fontId="6" fillId="7" borderId="0" xfId="0" applyNumberFormat="1" applyFont="1" applyFill="1"/>
    <xf numFmtId="166" fontId="6" fillId="7" borderId="1" xfId="0" applyNumberFormat="1" applyFont="1" applyFill="1" applyBorder="1"/>
    <xf numFmtId="166" fontId="16" fillId="7" borderId="0" xfId="0" applyNumberFormat="1" applyFont="1" applyFill="1"/>
    <xf numFmtId="166" fontId="13" fillId="8" borderId="0" xfId="0" applyNumberFormat="1" applyFont="1" applyFill="1" applyProtection="1">
      <protection locked="0"/>
    </xf>
    <xf numFmtId="166" fontId="6" fillId="8" borderId="9" xfId="0" applyNumberFormat="1" applyFont="1" applyFill="1" applyBorder="1"/>
    <xf numFmtId="166" fontId="6" fillId="8" borderId="0" xfId="0" applyNumberFormat="1" applyFont="1" applyFill="1"/>
    <xf numFmtId="166" fontId="6" fillId="8" borderId="0" xfId="0" applyNumberFormat="1" applyFont="1" applyFill="1" applyProtection="1">
      <protection locked="0"/>
    </xf>
    <xf numFmtId="166" fontId="13" fillId="8" borderId="0" xfId="0" applyNumberFormat="1" applyFont="1" applyFill="1"/>
    <xf numFmtId="166" fontId="13" fillId="8" borderId="1" xfId="0" applyNumberFormat="1" applyFont="1" applyFill="1" applyBorder="1" applyProtection="1">
      <protection locked="0"/>
    </xf>
    <xf numFmtId="1" fontId="0" fillId="8" borderId="0" xfId="0" applyNumberFormat="1" applyFill="1"/>
    <xf numFmtId="1" fontId="0" fillId="3" borderId="0" xfId="0" applyNumberFormat="1" applyFill="1"/>
    <xf numFmtId="49" fontId="6" fillId="3" borderId="0" xfId="0" applyNumberFormat="1" applyFont="1" applyFill="1" applyAlignment="1">
      <alignment horizontal="center"/>
    </xf>
    <xf numFmtId="0" fontId="22" fillId="3" borderId="0" xfId="0" applyFont="1" applyFill="1" applyAlignment="1">
      <alignment horizontal="left"/>
    </xf>
    <xf numFmtId="0" fontId="6" fillId="3" borderId="0" xfId="0" applyFont="1" applyFill="1"/>
    <xf numFmtId="3" fontId="13" fillId="3" borderId="0" xfId="0" applyNumberFormat="1" applyFont="1" applyFill="1"/>
    <xf numFmtId="165" fontId="13" fillId="3" borderId="0" xfId="0" applyNumberFormat="1" applyFont="1" applyFill="1"/>
    <xf numFmtId="0" fontId="13" fillId="3" borderId="0" xfId="0" applyFont="1" applyFill="1" applyAlignment="1">
      <alignment horizontal="right"/>
    </xf>
    <xf numFmtId="164" fontId="13" fillId="3" borderId="0" xfId="0" applyNumberFormat="1" applyFont="1" applyFill="1"/>
    <xf numFmtId="166" fontId="6" fillId="3" borderId="0" xfId="0" applyNumberFormat="1" applyFont="1" applyFill="1" applyAlignment="1">
      <alignment wrapText="1"/>
    </xf>
    <xf numFmtId="166" fontId="6" fillId="3" borderId="0" xfId="0" applyNumberFormat="1" applyFont="1" applyFill="1"/>
    <xf numFmtId="166" fontId="13" fillId="3" borderId="0" xfId="0" applyNumberFormat="1" applyFont="1" applyFill="1" applyAlignment="1">
      <alignment horizontal="right"/>
    </xf>
    <xf numFmtId="0" fontId="13" fillId="3" borderId="0" xfId="0" applyFont="1" applyFill="1" applyAlignment="1">
      <alignment horizontal="left"/>
    </xf>
    <xf numFmtId="166" fontId="13" fillId="3" borderId="0" xfId="0" applyNumberFormat="1" applyFont="1" applyFill="1"/>
    <xf numFmtId="166" fontId="6" fillId="3" borderId="1" xfId="0" applyNumberFormat="1" applyFont="1" applyFill="1" applyBorder="1"/>
    <xf numFmtId="166" fontId="13" fillId="3" borderId="1" xfId="0" applyNumberFormat="1" applyFont="1" applyFill="1" applyBorder="1"/>
    <xf numFmtId="166" fontId="16" fillId="3" borderId="0" xfId="0" applyNumberFormat="1" applyFont="1" applyFill="1"/>
    <xf numFmtId="167" fontId="13" fillId="0" borderId="6" xfId="0" applyNumberFormat="1" applyFont="1" applyBorder="1" applyAlignment="1" applyProtection="1">
      <alignment horizontal="left"/>
      <protection locked="0"/>
    </xf>
    <xf numFmtId="0" fontId="6" fillId="0" borderId="7" xfId="0" applyFont="1" applyBorder="1" applyAlignment="1">
      <alignment horizontal="left"/>
    </xf>
    <xf numFmtId="0" fontId="13" fillId="0" borderId="0" xfId="0" applyFont="1" applyAlignment="1" applyProtection="1">
      <alignment horizontal="left" wrapText="1"/>
      <protection locked="0"/>
    </xf>
    <xf numFmtId="0" fontId="8" fillId="2" borderId="6" xfId="121" applyFont="1" applyFill="1" applyBorder="1" applyAlignment="1">
      <alignment horizontal="center" vertical="center"/>
    </xf>
    <xf numFmtId="0" fontId="8" fillId="2" borderId="13" xfId="121" applyFont="1" applyFill="1" applyBorder="1" applyAlignment="1">
      <alignment horizontal="center" vertical="center"/>
    </xf>
    <xf numFmtId="0" fontId="8" fillId="2" borderId="7" xfId="121" applyFont="1" applyFill="1" applyBorder="1" applyAlignment="1">
      <alignment horizontal="center" vertical="center"/>
    </xf>
    <xf numFmtId="0" fontId="8" fillId="2" borderId="9" xfId="121" applyFont="1" applyFill="1" applyBorder="1" applyAlignment="1">
      <alignment horizontal="center" vertical="center"/>
    </xf>
    <xf numFmtId="0" fontId="9" fillId="2" borderId="2" xfId="121" applyFont="1" applyFill="1" applyBorder="1" applyAlignment="1">
      <alignment horizontal="center" vertical="center"/>
    </xf>
    <xf numFmtId="0" fontId="9" fillId="2" borderId="4" xfId="121" applyFont="1" applyFill="1" applyBorder="1" applyAlignment="1">
      <alignment horizontal="center" vertical="center"/>
    </xf>
    <xf numFmtId="0" fontId="9" fillId="2" borderId="5" xfId="121" applyFont="1" applyFill="1" applyBorder="1" applyAlignment="1">
      <alignment horizontal="center" vertical="center"/>
    </xf>
    <xf numFmtId="0" fontId="8" fillId="2" borderId="8" xfId="121" applyFont="1" applyFill="1" applyBorder="1" applyAlignment="1">
      <alignment horizontal="center" vertical="center"/>
    </xf>
    <xf numFmtId="0" fontId="8" fillId="2" borderId="11" xfId="121" applyFont="1" applyFill="1" applyBorder="1" applyAlignment="1">
      <alignment horizontal="center" vertical="center"/>
    </xf>
    <xf numFmtId="0" fontId="10" fillId="2" borderId="0" xfId="121" applyFont="1" applyFill="1" applyAlignment="1">
      <alignment horizontal="center" vertical="center"/>
    </xf>
    <xf numFmtId="0" fontId="10" fillId="2" borderId="1" xfId="121" applyFont="1" applyFill="1" applyBorder="1" applyAlignment="1">
      <alignment horizontal="center" vertical="center"/>
    </xf>
    <xf numFmtId="0" fontId="11" fillId="2" borderId="2" xfId="121" applyFont="1" applyFill="1" applyBorder="1" applyAlignment="1">
      <alignment horizontal="center" vertical="center" wrapText="1"/>
    </xf>
    <xf numFmtId="0" fontId="11" fillId="2" borderId="5" xfId="121" applyFont="1" applyFill="1" applyBorder="1" applyAlignment="1">
      <alignment horizontal="center" vertical="center" wrapText="1"/>
    </xf>
    <xf numFmtId="0" fontId="10" fillId="2" borderId="6" xfId="121" applyFont="1" applyFill="1" applyBorder="1" applyAlignment="1">
      <alignment horizontal="center" vertical="center"/>
    </xf>
    <xf numFmtId="0" fontId="10" fillId="2" borderId="7" xfId="121" applyFont="1" applyFill="1" applyBorder="1" applyAlignment="1">
      <alignment horizontal="center" vertical="center"/>
    </xf>
    <xf numFmtId="0" fontId="8" fillId="2" borderId="6" xfId="121" applyFont="1" applyFill="1" applyBorder="1" applyAlignment="1">
      <alignment horizontal="center" vertical="center" wrapText="1"/>
    </xf>
    <xf numFmtId="0" fontId="8" fillId="2" borderId="13" xfId="121" applyFont="1" applyFill="1" applyBorder="1" applyAlignment="1">
      <alignment horizontal="center" vertical="center" wrapText="1"/>
    </xf>
    <xf numFmtId="0" fontId="8" fillId="2" borderId="7" xfId="121" applyFont="1" applyFill="1" applyBorder="1" applyAlignment="1">
      <alignment horizontal="center" vertical="center" wrapText="1"/>
    </xf>
  </cellXfs>
  <cellStyles count="126">
    <cellStyle name="Currency 2" xfId="125" xr:uid="{00000000-0005-0000-0000-000000000000}"/>
    <cellStyle name="Gevolgde hyperlink" xfId="78" builtinId="9" hidden="1"/>
    <cellStyle name="Gevolgde hyperlink" xfId="94" builtinId="9" hidden="1"/>
    <cellStyle name="Gevolgde hyperlink" xfId="66" builtinId="9" hidden="1"/>
    <cellStyle name="Gevolgde hyperlink" xfId="82" builtinId="9" hidden="1"/>
    <cellStyle name="Gevolgde hyperlink" xfId="108" builtinId="9" hidden="1"/>
    <cellStyle name="Gevolgde hyperlink" xfId="80" builtinId="9" hidden="1"/>
    <cellStyle name="Gevolgde hyperlink" xfId="112" builtinId="9" hidden="1"/>
    <cellStyle name="Gevolgde hyperlink" xfId="106" builtinId="9" hidden="1"/>
    <cellStyle name="Gevolgde hyperlink" xfId="76" builtinId="9" hidden="1"/>
    <cellStyle name="Gevolgde hyperlink" xfId="74" builtinId="9" hidden="1"/>
    <cellStyle name="Gevolgde hyperlink" xfId="96" builtinId="9" hidden="1"/>
    <cellStyle name="Gevolgde hyperlink" xfId="72" builtinId="9" hidden="1"/>
    <cellStyle name="Gevolgde hyperlink" xfId="92" builtinId="9" hidden="1"/>
    <cellStyle name="Gevolgde hyperlink" xfId="104" builtinId="9" hidden="1"/>
    <cellStyle name="Gevolgde hyperlink" xfId="102" builtinId="9" hidden="1"/>
    <cellStyle name="Gevolgde hyperlink" xfId="110" builtinId="9" hidden="1"/>
    <cellStyle name="Gevolgde hyperlink" xfId="116" builtinId="9" hidden="1"/>
    <cellStyle name="Gevolgde hyperlink" xfId="64" builtinId="9" hidden="1"/>
    <cellStyle name="Gevolgde hyperlink" xfId="84" builtinId="9" hidden="1"/>
    <cellStyle name="Gevolgde hyperlink" xfId="114" builtinId="9" hidden="1"/>
    <cellStyle name="Gevolgde hyperlink" xfId="90" builtinId="9" hidden="1"/>
    <cellStyle name="Gevolgde hyperlink" xfId="100" builtinId="9" hidden="1"/>
    <cellStyle name="Gevolgde hyperlink" xfId="118" builtinId="9" hidden="1"/>
    <cellStyle name="Gevolgde hyperlink" xfId="88" builtinId="9" hidden="1"/>
    <cellStyle name="Gevolgde hyperlink" xfId="68" builtinId="9" hidden="1"/>
    <cellStyle name="Gevolgde hyperlink" xfId="98" builtinId="9" hidden="1"/>
    <cellStyle name="Gevolgde hyperlink" xfId="70" builtinId="9" hidden="1"/>
    <cellStyle name="Gevolgde hyperlink" xfId="62" builtinId="9" hidden="1"/>
    <cellStyle name="Gevolgde hyperlink" xfId="86" builtinId="9" hidden="1"/>
    <cellStyle name="Gevolgde hyperlink" xfId="60" builtinId="9" hidden="1"/>
    <cellStyle name="Gevolgde hyperlink" xfId="42" builtinId="9" hidden="1"/>
    <cellStyle name="Gevolgde hyperlink" xfId="54" builtinId="9" hidden="1"/>
    <cellStyle name="Gevolgde hyperlink" xfId="44" builtinId="9" hidden="1"/>
    <cellStyle name="Gevolgde hyperlink" xfId="22" builtinId="9" hidden="1"/>
    <cellStyle name="Gevolgde hyperlink" xfId="26" builtinId="9" hidden="1"/>
    <cellStyle name="Gevolgde hyperlink" xfId="32" builtinId="9" hidden="1"/>
    <cellStyle name="Gevolgde hyperlink" xfId="48" builtinId="9" hidden="1"/>
    <cellStyle name="Gevolgde hyperlink" xfId="28" builtinId="9" hidden="1"/>
    <cellStyle name="Gevolgde hyperlink" xfId="16" builtinId="9" hidden="1"/>
    <cellStyle name="Gevolgde hyperlink" xfId="30" builtinId="9" hidden="1"/>
    <cellStyle name="Gevolgde hyperlink" xfId="46" builtinId="9" hidden="1"/>
    <cellStyle name="Gevolgde hyperlink" xfId="56" builtinId="9" hidden="1"/>
    <cellStyle name="Gevolgde hyperlink" xfId="6" builtinId="9" hidden="1"/>
    <cellStyle name="Gevolgde hyperlink" xfId="2" builtinId="9" hidden="1"/>
    <cellStyle name="Gevolgde hyperlink" xfId="14" builtinId="9" hidden="1"/>
    <cellStyle name="Gevolgde hyperlink" xfId="20" builtinId="9" hidden="1"/>
    <cellStyle name="Gevolgde hyperlink" xfId="40" builtinId="9" hidden="1"/>
    <cellStyle name="Gevolgde hyperlink" xfId="58" builtinId="9" hidden="1"/>
    <cellStyle name="Gevolgde hyperlink" xfId="38" builtinId="9" hidden="1"/>
    <cellStyle name="Gevolgde hyperlink" xfId="8" builtinId="9" hidden="1"/>
    <cellStyle name="Gevolgde hyperlink" xfId="36" builtinId="9" hidden="1"/>
    <cellStyle name="Gevolgde hyperlink" xfId="50" builtinId="9" hidden="1"/>
    <cellStyle name="Gevolgde hyperlink" xfId="34" builtinId="9" hidden="1"/>
    <cellStyle name="Gevolgde hyperlink" xfId="24" builtinId="9" hidden="1"/>
    <cellStyle name="Gevolgde hyperlink" xfId="52" builtinId="9" hidden="1"/>
    <cellStyle name="Gevolgde hyperlink" xfId="4" builtinId="9" hidden="1"/>
    <cellStyle name="Gevolgde hyperlink" xfId="12" builtinId="9" hidden="1"/>
    <cellStyle name="Gevolgde hyperlink" xfId="18" builtinId="9" hidden="1"/>
    <cellStyle name="Gevolgde hyperlink" xfId="10" builtinId="9" hidden="1"/>
    <cellStyle name="Hyperlink" xfId="95" builtinId="8" hidden="1"/>
    <cellStyle name="Hyperlink" xfId="79" builtinId="8" hidden="1"/>
    <cellStyle name="Hyperlink" xfId="85" builtinId="8" hidden="1"/>
    <cellStyle name="Hyperlink" xfId="89" builtinId="8" hidden="1"/>
    <cellStyle name="Hyperlink" xfId="65" builtinId="8" hidden="1"/>
    <cellStyle name="Hyperlink" xfId="69" builtinId="8" hidden="1"/>
    <cellStyle name="Hyperlink" xfId="63" builtinId="8" hidden="1"/>
    <cellStyle name="Hyperlink" xfId="73" builtinId="8" hidden="1"/>
    <cellStyle name="Hyperlink" xfId="81" builtinId="8" hidden="1"/>
    <cellStyle name="Hyperlink" xfId="91" builtinId="8" hidden="1"/>
    <cellStyle name="Hyperlink" xfId="113" builtinId="8" hidden="1"/>
    <cellStyle name="Hyperlink" xfId="103" builtinId="8" hidden="1"/>
    <cellStyle name="Hyperlink" xfId="77" builtinId="8" hidden="1"/>
    <cellStyle name="Hyperlink" xfId="115" builtinId="8" hidden="1"/>
    <cellStyle name="Hyperlink" xfId="107" builtinId="8" hidden="1"/>
    <cellStyle name="Hyperlink" xfId="83" builtinId="8" hidden="1"/>
    <cellStyle name="Hyperlink" xfId="75" builtinId="8" hidden="1"/>
    <cellStyle name="Hyperlink" xfId="67" builtinId="8" hidden="1"/>
    <cellStyle name="Hyperlink" xfId="101" builtinId="8" hidden="1"/>
    <cellStyle name="Hyperlink" xfId="105" builtinId="8" hidden="1"/>
    <cellStyle name="Hyperlink" xfId="109" builtinId="8" hidden="1"/>
    <cellStyle name="Hyperlink" xfId="93" builtinId="8" hidden="1"/>
    <cellStyle name="Hyperlink" xfId="97" builtinId="8" hidden="1"/>
    <cellStyle name="Hyperlink" xfId="111" builtinId="8" hidden="1"/>
    <cellStyle name="Hyperlink" xfId="99" builtinId="8" hidden="1"/>
    <cellStyle name="Hyperlink" xfId="61" builtinId="8" hidden="1"/>
    <cellStyle name="Hyperlink" xfId="117" builtinId="8" hidden="1"/>
    <cellStyle name="Hyperlink" xfId="71" builtinId="8" hidden="1"/>
    <cellStyle name="Hyperlink" xfId="87" builtinId="8" hidden="1"/>
    <cellStyle name="Hyperlink" xfId="59" builtinId="8" hidden="1"/>
    <cellStyle name="Hyperlink" xfId="13" builtinId="8" hidden="1"/>
    <cellStyle name="Hyperlink" xfId="47" builtinId="8" hidden="1"/>
    <cellStyle name="Hyperlink" xfId="53" builtinId="8" hidden="1"/>
    <cellStyle name="Hyperlink" xfId="55" builtinId="8" hidden="1"/>
    <cellStyle name="Hyperlink" xfId="57" builtinId="8" hidden="1"/>
    <cellStyle name="Hyperlink" xfId="31" builtinId="8" hidden="1"/>
    <cellStyle name="Hyperlink" xfId="35" builtinId="8" hidden="1"/>
    <cellStyle name="Hyperlink" xfId="37" builtinId="8" hidden="1"/>
    <cellStyle name="Hyperlink" xfId="29" builtinId="8" hidden="1"/>
    <cellStyle name="Hyperlink" xfId="39" builtinId="8" hidden="1"/>
    <cellStyle name="Hyperlink" xfId="49" builtinId="8" hidden="1"/>
    <cellStyle name="Hyperlink" xfId="1" builtinId="8" hidden="1"/>
    <cellStyle name="Hyperlink" xfId="43" builtinId="8" hidden="1"/>
    <cellStyle name="Hyperlink" xfId="9" builtinId="8" hidden="1"/>
    <cellStyle name="Hyperlink" xfId="21" builtinId="8" hidden="1"/>
    <cellStyle name="Hyperlink" xfId="25" builtinId="8" hidden="1"/>
    <cellStyle name="Hyperlink" xfId="45" builtinId="8" hidden="1"/>
    <cellStyle name="Hyperlink" xfId="3" builtinId="8" hidden="1"/>
    <cellStyle name="Hyperlink" xfId="11" builtinId="8" hidden="1"/>
    <cellStyle name="Hyperlink" xfId="17" builtinId="8" hidden="1"/>
    <cellStyle name="Hyperlink" xfId="51" builtinId="8" hidden="1"/>
    <cellStyle name="Hyperlink" xfId="41" builtinId="8" hidden="1"/>
    <cellStyle name="Hyperlink" xfId="33" builtinId="8" hidden="1"/>
    <cellStyle name="Hyperlink" xfId="7" builtinId="8" hidden="1"/>
    <cellStyle name="Hyperlink" xfId="19" builtinId="8" hidden="1"/>
    <cellStyle name="Hyperlink" xfId="23" builtinId="8" hidden="1"/>
    <cellStyle name="Hyperlink" xfId="5" builtinId="8" hidden="1"/>
    <cellStyle name="Hyperlink" xfId="15" builtinId="8" hidden="1"/>
    <cellStyle name="Hyperlink" xfId="27" builtinId="8" hidden="1"/>
    <cellStyle name="Normal 2" xfId="122" xr:uid="{00000000-0005-0000-0000-000077000000}"/>
    <cellStyle name="Normal 3" xfId="123" xr:uid="{00000000-0005-0000-0000-000078000000}"/>
    <cellStyle name="Percent 2" xfId="124" xr:uid="{00000000-0005-0000-0000-000079000000}"/>
    <cellStyle name="Procent" xfId="120" builtinId="5"/>
    <cellStyle name="Standaard" xfId="0" builtinId="0"/>
    <cellStyle name="Standaard 2" xfId="119" xr:uid="{00000000-0005-0000-0000-00007C000000}"/>
    <cellStyle name="Standaard 3" xfId="121" xr:uid="{00000000-0005-0000-0000-00007D000000}"/>
  </cellStyles>
  <dxfs count="0"/>
  <tableStyles count="0" defaultTableStyle="TableStyleMedium9" defaultPivotStyle="PivotStyleLight16"/>
  <colors>
    <mruColors>
      <color rgb="FFCCFFCC"/>
      <color rgb="FFFFFF99"/>
      <color rgb="FFBB3BD5"/>
      <color rgb="FFFFC000"/>
      <color rgb="FF00FF00"/>
      <color rgb="FFFF3300"/>
      <color rgb="FF00CC66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2">
    <tabColor rgb="FFFFFF99"/>
    <pageSetUpPr fitToPage="1"/>
  </sheetPr>
  <dimension ref="A1:AH347"/>
  <sheetViews>
    <sheetView tabSelected="1" zoomScale="78" zoomScaleNormal="130" zoomScaleSheetLayoutView="100" zoomScalePageLayoutView="125" workbookViewId="0">
      <pane xSplit="2" ySplit="2" topLeftCell="C3" activePane="bottomRight" state="frozen"/>
      <selection pane="bottomRight" activeCell="C95" sqref="C95"/>
      <selection pane="bottomLeft" activeCell="A3" sqref="A3"/>
      <selection pane="topRight" activeCell="C1" sqref="C1"/>
    </sheetView>
  </sheetViews>
  <sheetFormatPr defaultColWidth="7.875" defaultRowHeight="12.75" outlineLevelRow="1" outlineLevelCol="1"/>
  <cols>
    <col min="1" max="1" width="5" style="49" bestFit="1" customWidth="1"/>
    <col min="2" max="2" width="55.125" style="78" bestFit="1" customWidth="1"/>
    <col min="3" max="3" width="35.25" style="78" customWidth="1"/>
    <col min="4" max="4" width="4.375" style="83" customWidth="1" outlineLevel="1"/>
    <col min="5" max="5" width="38.625" style="49" customWidth="1"/>
    <col min="6" max="6" width="6.875" style="49" customWidth="1"/>
    <col min="7" max="7" width="4.625" style="49" customWidth="1"/>
    <col min="8" max="8" width="5.75" style="49" customWidth="1"/>
    <col min="9" max="9" width="9.125" style="49" customWidth="1"/>
    <col min="10" max="10" width="9.375" style="48" bestFit="1" customWidth="1"/>
    <col min="11" max="11" width="8.375" style="48" customWidth="1" outlineLevel="1"/>
    <col min="12" max="12" width="9.375" style="48" customWidth="1" outlineLevel="1"/>
    <col min="13" max="13" width="8.75" style="48" customWidth="1" outlineLevel="1"/>
    <col min="14" max="15" width="9.375" style="48" customWidth="1" outlineLevel="1"/>
    <col min="16" max="16" width="3.5" style="49" customWidth="1"/>
    <col min="17" max="17" width="46.125" style="49" bestFit="1" customWidth="1"/>
    <col min="18" max="22" width="7.875" style="49" customWidth="1"/>
    <col min="23" max="32" width="7.875" style="49"/>
    <col min="33" max="16384" width="7.875" style="50"/>
  </cols>
  <sheetData>
    <row r="1" spans="1:34" s="49" customFormat="1">
      <c r="A1" s="47"/>
      <c r="B1" s="155" t="s">
        <v>0</v>
      </c>
      <c r="C1" s="97"/>
      <c r="D1" s="100"/>
      <c r="E1" s="95"/>
      <c r="F1" s="113"/>
      <c r="G1" s="113"/>
      <c r="H1" s="114"/>
      <c r="I1" s="115"/>
      <c r="J1" s="48"/>
      <c r="K1" s="127"/>
      <c r="L1" s="48"/>
      <c r="M1" s="48"/>
      <c r="N1" s="48"/>
      <c r="O1" s="48"/>
      <c r="AG1" s="50"/>
      <c r="AH1" s="50"/>
    </row>
    <row r="2" spans="1:34" s="49" customFormat="1">
      <c r="A2" s="47"/>
      <c r="B2" s="156" t="s">
        <v>1</v>
      </c>
      <c r="C2" s="75"/>
      <c r="D2" s="101" t="s">
        <v>2</v>
      </c>
      <c r="E2" s="49" t="s">
        <v>3</v>
      </c>
      <c r="F2" s="117"/>
      <c r="G2" s="116" t="s">
        <v>4</v>
      </c>
      <c r="H2" s="116" t="s">
        <v>5</v>
      </c>
      <c r="I2" s="117" t="s">
        <v>6</v>
      </c>
      <c r="J2" s="51" t="s">
        <v>7</v>
      </c>
      <c r="K2" s="127" t="s">
        <v>8</v>
      </c>
      <c r="L2" s="52" t="s">
        <v>9</v>
      </c>
      <c r="M2" s="52" t="s">
        <v>10</v>
      </c>
      <c r="N2" s="52" t="s">
        <v>11</v>
      </c>
      <c r="O2" s="52" t="s">
        <v>12</v>
      </c>
      <c r="AG2" s="50"/>
      <c r="AH2" s="50"/>
    </row>
    <row r="3" spans="1:34" s="49" customFormat="1">
      <c r="A3" s="53"/>
      <c r="B3" s="93" t="s">
        <v>13</v>
      </c>
      <c r="C3" s="93"/>
      <c r="D3" s="100"/>
      <c r="E3" s="55"/>
      <c r="F3" s="125"/>
      <c r="G3" s="118"/>
      <c r="H3" s="119"/>
      <c r="I3" s="118"/>
      <c r="J3" s="51"/>
      <c r="K3" s="128"/>
      <c r="L3" s="51"/>
      <c r="M3" s="51"/>
      <c r="N3" s="51"/>
      <c r="O3" s="51"/>
      <c r="AG3" s="50"/>
      <c r="AH3" s="50"/>
    </row>
    <row r="4" spans="1:34" s="49" customFormat="1">
      <c r="A4" s="56">
        <v>1000</v>
      </c>
      <c r="B4" s="57" t="s">
        <v>14</v>
      </c>
      <c r="C4" s="57"/>
      <c r="D4" s="101"/>
      <c r="E4" s="58"/>
      <c r="F4" s="125"/>
      <c r="G4" s="118"/>
      <c r="H4" s="119"/>
      <c r="I4" s="120"/>
      <c r="J4" s="59">
        <f t="shared" ref="J4:O4" si="0">J79</f>
        <v>0</v>
      </c>
      <c r="K4" s="129">
        <f t="shared" si="0"/>
        <v>0</v>
      </c>
      <c r="L4" s="59">
        <f t="shared" si="0"/>
        <v>0</v>
      </c>
      <c r="M4" s="59">
        <f t="shared" si="0"/>
        <v>0</v>
      </c>
      <c r="N4" s="59">
        <f t="shared" si="0"/>
        <v>0</v>
      </c>
      <c r="O4" s="59">
        <f t="shared" si="0"/>
        <v>0</v>
      </c>
      <c r="AG4" s="50"/>
      <c r="AH4" s="50"/>
    </row>
    <row r="5" spans="1:34" s="49" customFormat="1">
      <c r="A5" s="56">
        <v>1100</v>
      </c>
      <c r="B5" s="57" t="s">
        <v>15</v>
      </c>
      <c r="C5" s="57"/>
      <c r="D5" s="101"/>
      <c r="E5" s="58"/>
      <c r="F5" s="125"/>
      <c r="G5" s="118"/>
      <c r="H5" s="119"/>
      <c r="I5" s="120"/>
      <c r="J5" s="59">
        <f t="shared" ref="J5:O5" si="1">J88</f>
        <v>0</v>
      </c>
      <c r="K5" s="129">
        <f t="shared" si="1"/>
        <v>0</v>
      </c>
      <c r="L5" s="59">
        <f t="shared" si="1"/>
        <v>0</v>
      </c>
      <c r="M5" s="59">
        <f t="shared" si="1"/>
        <v>0</v>
      </c>
      <c r="N5" s="59">
        <f t="shared" si="1"/>
        <v>0</v>
      </c>
      <c r="O5" s="59">
        <f t="shared" si="1"/>
        <v>0</v>
      </c>
      <c r="AG5" s="50"/>
      <c r="AH5" s="50"/>
    </row>
    <row r="6" spans="1:34" s="49" customFormat="1">
      <c r="A6" s="56">
        <v>1200</v>
      </c>
      <c r="B6" s="57" t="s">
        <v>16</v>
      </c>
      <c r="C6" s="57"/>
      <c r="D6" s="101"/>
      <c r="E6" s="58"/>
      <c r="F6" s="125"/>
      <c r="G6" s="118"/>
      <c r="H6" s="119"/>
      <c r="I6" s="120"/>
      <c r="J6" s="59">
        <f t="shared" ref="J6:O6" si="2">J92</f>
        <v>0</v>
      </c>
      <c r="K6" s="129">
        <f t="shared" si="2"/>
        <v>0</v>
      </c>
      <c r="L6" s="59">
        <f t="shared" si="2"/>
        <v>0</v>
      </c>
      <c r="M6" s="59">
        <f t="shared" si="2"/>
        <v>0</v>
      </c>
      <c r="N6" s="59">
        <f t="shared" si="2"/>
        <v>0</v>
      </c>
      <c r="O6" s="59">
        <f t="shared" si="2"/>
        <v>0</v>
      </c>
      <c r="AG6" s="50"/>
      <c r="AH6" s="50"/>
    </row>
    <row r="7" spans="1:34" s="49" customFormat="1">
      <c r="A7" s="56">
        <v>1300</v>
      </c>
      <c r="B7" s="57" t="s">
        <v>17</v>
      </c>
      <c r="C7" s="57"/>
      <c r="D7" s="101"/>
      <c r="E7" s="58"/>
      <c r="F7" s="125"/>
      <c r="G7" s="118"/>
      <c r="H7" s="119"/>
      <c r="I7" s="120"/>
      <c r="J7" s="59">
        <f t="shared" ref="J7:O7" si="3">J98</f>
        <v>0</v>
      </c>
      <c r="K7" s="129">
        <f t="shared" si="3"/>
        <v>0</v>
      </c>
      <c r="L7" s="59">
        <f t="shared" si="3"/>
        <v>0</v>
      </c>
      <c r="M7" s="59">
        <f t="shared" si="3"/>
        <v>0</v>
      </c>
      <c r="N7" s="59">
        <f t="shared" si="3"/>
        <v>0</v>
      </c>
      <c r="O7" s="59">
        <f t="shared" si="3"/>
        <v>0</v>
      </c>
      <c r="AG7" s="50"/>
      <c r="AH7" s="50"/>
    </row>
    <row r="8" spans="1:34" s="49" customFormat="1">
      <c r="A8" s="56">
        <v>1400</v>
      </c>
      <c r="B8" s="57" t="s">
        <v>18</v>
      </c>
      <c r="C8" s="57"/>
      <c r="D8" s="101"/>
      <c r="E8" s="58"/>
      <c r="F8" s="125"/>
      <c r="G8" s="118"/>
      <c r="H8" s="119"/>
      <c r="I8" s="120"/>
      <c r="J8" s="60">
        <f t="shared" ref="J8:O8" si="4">J108</f>
        <v>0</v>
      </c>
      <c r="K8" s="130">
        <f t="shared" si="4"/>
        <v>0</v>
      </c>
      <c r="L8" s="60">
        <f t="shared" si="4"/>
        <v>0</v>
      </c>
      <c r="M8" s="60">
        <f t="shared" si="4"/>
        <v>0</v>
      </c>
      <c r="N8" s="60">
        <f t="shared" si="4"/>
        <v>0</v>
      </c>
      <c r="O8" s="60">
        <f t="shared" si="4"/>
        <v>0</v>
      </c>
      <c r="AG8" s="50"/>
      <c r="AH8" s="50"/>
    </row>
    <row r="9" spans="1:34" s="49" customFormat="1">
      <c r="A9" s="61"/>
      <c r="B9" s="93" t="s">
        <v>19</v>
      </c>
      <c r="C9" s="94"/>
      <c r="D9" s="101"/>
      <c r="E9" s="62"/>
      <c r="F9" s="126"/>
      <c r="G9" s="121"/>
      <c r="H9" s="122"/>
      <c r="I9" s="120"/>
      <c r="J9" s="63">
        <f t="shared" ref="J9:O9" si="5">SUM(J4:J8)</f>
        <v>0</v>
      </c>
      <c r="K9" s="131">
        <f t="shared" si="5"/>
        <v>0</v>
      </c>
      <c r="L9" s="63">
        <f t="shared" si="5"/>
        <v>0</v>
      </c>
      <c r="M9" s="63">
        <f t="shared" si="5"/>
        <v>0</v>
      </c>
      <c r="N9" s="63">
        <f t="shared" si="5"/>
        <v>0</v>
      </c>
      <c r="O9" s="63">
        <f t="shared" si="5"/>
        <v>0</v>
      </c>
      <c r="AG9" s="50"/>
      <c r="AH9" s="50"/>
    </row>
    <row r="10" spans="1:34" s="49" customFormat="1">
      <c r="A10" s="61"/>
      <c r="B10" s="57"/>
      <c r="C10" s="57"/>
      <c r="D10" s="101"/>
      <c r="E10" s="58"/>
      <c r="F10" s="125"/>
      <c r="G10" s="118"/>
      <c r="H10" s="119"/>
      <c r="I10" s="120"/>
      <c r="J10" s="59"/>
      <c r="K10" s="129"/>
      <c r="L10" s="59"/>
      <c r="M10" s="59"/>
      <c r="N10" s="59"/>
      <c r="O10" s="59"/>
      <c r="AG10" s="50"/>
      <c r="AH10" s="50"/>
    </row>
    <row r="11" spans="1:34" s="49" customFormat="1">
      <c r="A11" s="56">
        <v>2000</v>
      </c>
      <c r="B11" s="57" t="s">
        <v>20</v>
      </c>
      <c r="C11" s="57"/>
      <c r="D11" s="101"/>
      <c r="E11" s="58"/>
      <c r="F11" s="125"/>
      <c r="G11" s="118"/>
      <c r="H11" s="119"/>
      <c r="I11" s="120"/>
      <c r="J11" s="59">
        <f t="shared" ref="J11:O11" si="6">J114</f>
        <v>0</v>
      </c>
      <c r="K11" s="129">
        <f t="shared" si="6"/>
        <v>0</v>
      </c>
      <c r="L11" s="59">
        <f t="shared" si="6"/>
        <v>0</v>
      </c>
      <c r="M11" s="59">
        <f t="shared" si="6"/>
        <v>0</v>
      </c>
      <c r="N11" s="59">
        <f t="shared" si="6"/>
        <v>0</v>
      </c>
      <c r="O11" s="59">
        <f t="shared" si="6"/>
        <v>0</v>
      </c>
      <c r="AG11" s="50"/>
      <c r="AH11" s="50"/>
    </row>
    <row r="12" spans="1:34" s="49" customFormat="1">
      <c r="A12" s="56">
        <v>3700</v>
      </c>
      <c r="B12" s="57" t="s">
        <v>21</v>
      </c>
      <c r="C12" s="57"/>
      <c r="D12" s="101"/>
      <c r="E12" s="58"/>
      <c r="F12" s="125"/>
      <c r="G12" s="118"/>
      <c r="H12" s="119"/>
      <c r="I12" s="120"/>
      <c r="J12" s="59">
        <f t="shared" ref="J12:O12" si="7">J120</f>
        <v>0</v>
      </c>
      <c r="K12" s="129">
        <f t="shared" si="7"/>
        <v>0</v>
      </c>
      <c r="L12" s="59">
        <f t="shared" si="7"/>
        <v>0</v>
      </c>
      <c r="M12" s="59">
        <f t="shared" si="7"/>
        <v>0</v>
      </c>
      <c r="N12" s="59">
        <f t="shared" si="7"/>
        <v>0</v>
      </c>
      <c r="O12" s="59">
        <f t="shared" si="7"/>
        <v>0</v>
      </c>
      <c r="AG12" s="50"/>
      <c r="AH12" s="50"/>
    </row>
    <row r="13" spans="1:34" s="49" customFormat="1">
      <c r="A13" s="56">
        <v>4000</v>
      </c>
      <c r="B13" s="57" t="s">
        <v>22</v>
      </c>
      <c r="C13" s="57"/>
      <c r="D13" s="101"/>
      <c r="E13" s="58"/>
      <c r="F13" s="125"/>
      <c r="G13" s="118"/>
      <c r="H13" s="119"/>
      <c r="I13" s="120"/>
      <c r="J13" s="59">
        <f t="shared" ref="J13:O13" si="8">J125</f>
        <v>0</v>
      </c>
      <c r="K13" s="129">
        <f t="shared" si="8"/>
        <v>0</v>
      </c>
      <c r="L13" s="59">
        <f t="shared" si="8"/>
        <v>0</v>
      </c>
      <c r="M13" s="59">
        <f t="shared" si="8"/>
        <v>0</v>
      </c>
      <c r="N13" s="59">
        <f t="shared" si="8"/>
        <v>0</v>
      </c>
      <c r="O13" s="59">
        <f t="shared" si="8"/>
        <v>0</v>
      </c>
      <c r="AG13" s="50"/>
      <c r="AH13" s="50"/>
    </row>
    <row r="14" spans="1:34" s="49" customFormat="1">
      <c r="A14" s="56">
        <v>4500</v>
      </c>
      <c r="B14" s="57" t="s">
        <v>23</v>
      </c>
      <c r="C14" s="57"/>
      <c r="D14" s="101"/>
      <c r="E14" s="58"/>
      <c r="F14" s="125"/>
      <c r="G14" s="118"/>
      <c r="H14" s="119"/>
      <c r="I14" s="120"/>
      <c r="J14" s="59">
        <f t="shared" ref="J14:O14" si="9">J135</f>
        <v>0</v>
      </c>
      <c r="K14" s="129">
        <f t="shared" si="9"/>
        <v>0</v>
      </c>
      <c r="L14" s="59">
        <f t="shared" si="9"/>
        <v>0</v>
      </c>
      <c r="M14" s="59">
        <f t="shared" si="9"/>
        <v>0</v>
      </c>
      <c r="N14" s="59">
        <f t="shared" si="9"/>
        <v>0</v>
      </c>
      <c r="O14" s="59">
        <f t="shared" si="9"/>
        <v>0</v>
      </c>
      <c r="AG14" s="50"/>
      <c r="AH14" s="50"/>
    </row>
    <row r="15" spans="1:34" s="49" customFormat="1">
      <c r="A15" s="61">
        <v>4600</v>
      </c>
      <c r="B15" s="57" t="s">
        <v>24</v>
      </c>
      <c r="C15" s="57"/>
      <c r="D15" s="101"/>
      <c r="E15" s="58"/>
      <c r="F15" s="125"/>
      <c r="G15" s="118"/>
      <c r="H15" s="119"/>
      <c r="I15" s="120"/>
      <c r="J15" s="59">
        <f t="shared" ref="J15:O15" si="10">J148</f>
        <v>0</v>
      </c>
      <c r="K15" s="129">
        <f t="shared" si="10"/>
        <v>0</v>
      </c>
      <c r="L15" s="59">
        <f t="shared" si="10"/>
        <v>0</v>
      </c>
      <c r="M15" s="59">
        <f t="shared" si="10"/>
        <v>0</v>
      </c>
      <c r="N15" s="59">
        <f t="shared" si="10"/>
        <v>0</v>
      </c>
      <c r="O15" s="59">
        <f t="shared" si="10"/>
        <v>0</v>
      </c>
      <c r="AG15" s="50"/>
      <c r="AH15" s="50"/>
    </row>
    <row r="16" spans="1:34" s="49" customFormat="1">
      <c r="A16" s="56">
        <v>4700</v>
      </c>
      <c r="B16" s="57" t="s">
        <v>25</v>
      </c>
      <c r="C16" s="57"/>
      <c r="D16" s="101"/>
      <c r="E16" s="58"/>
      <c r="F16" s="125"/>
      <c r="G16" s="118"/>
      <c r="H16" s="119"/>
      <c r="I16" s="120"/>
      <c r="J16" s="59">
        <f t="shared" ref="J16:O16" si="11">J156</f>
        <v>0</v>
      </c>
      <c r="K16" s="129">
        <f t="shared" si="11"/>
        <v>0</v>
      </c>
      <c r="L16" s="59">
        <f t="shared" si="11"/>
        <v>0</v>
      </c>
      <c r="M16" s="59">
        <f t="shared" si="11"/>
        <v>0</v>
      </c>
      <c r="N16" s="59">
        <f t="shared" si="11"/>
        <v>0</v>
      </c>
      <c r="O16" s="59">
        <f t="shared" si="11"/>
        <v>0</v>
      </c>
      <c r="AG16" s="50"/>
      <c r="AH16" s="50"/>
    </row>
    <row r="17" spans="1:34" s="49" customFormat="1">
      <c r="A17" s="56">
        <v>4720</v>
      </c>
      <c r="B17" s="57" t="s">
        <v>26</v>
      </c>
      <c r="C17" s="57"/>
      <c r="D17" s="101"/>
      <c r="E17" s="58"/>
      <c r="F17" s="125"/>
      <c r="G17" s="118"/>
      <c r="H17" s="119"/>
      <c r="I17" s="120"/>
      <c r="J17" s="59">
        <f t="shared" ref="J17:O17" si="12">J180</f>
        <v>0</v>
      </c>
      <c r="K17" s="129">
        <f t="shared" si="12"/>
        <v>0</v>
      </c>
      <c r="L17" s="59">
        <f t="shared" si="12"/>
        <v>0</v>
      </c>
      <c r="M17" s="59">
        <f t="shared" si="12"/>
        <v>0</v>
      </c>
      <c r="N17" s="59">
        <f t="shared" si="12"/>
        <v>0</v>
      </c>
      <c r="O17" s="59">
        <f t="shared" si="12"/>
        <v>0</v>
      </c>
      <c r="AG17" s="50"/>
      <c r="AH17" s="50"/>
    </row>
    <row r="18" spans="1:34" s="49" customFormat="1">
      <c r="A18" s="56">
        <v>4800</v>
      </c>
      <c r="B18" s="57" t="s">
        <v>27</v>
      </c>
      <c r="C18" s="57"/>
      <c r="D18" s="101"/>
      <c r="E18" s="58"/>
      <c r="F18" s="125"/>
      <c r="G18" s="118"/>
      <c r="H18" s="119"/>
      <c r="I18" s="120"/>
      <c r="J18" s="59">
        <f t="shared" ref="J18:O18" si="13">J190</f>
        <v>0</v>
      </c>
      <c r="K18" s="129">
        <f t="shared" si="13"/>
        <v>0</v>
      </c>
      <c r="L18" s="59">
        <f t="shared" si="13"/>
        <v>0</v>
      </c>
      <c r="M18" s="59">
        <f t="shared" si="13"/>
        <v>0</v>
      </c>
      <c r="N18" s="59">
        <f t="shared" si="13"/>
        <v>0</v>
      </c>
      <c r="O18" s="59">
        <f t="shared" si="13"/>
        <v>0</v>
      </c>
      <c r="AG18" s="50"/>
      <c r="AH18" s="50"/>
    </row>
    <row r="19" spans="1:34" s="49" customFormat="1">
      <c r="A19" s="56">
        <v>4850</v>
      </c>
      <c r="B19" s="57" t="s">
        <v>28</v>
      </c>
      <c r="C19" s="57"/>
      <c r="D19" s="101"/>
      <c r="E19" s="58"/>
      <c r="F19" s="125"/>
      <c r="G19" s="118"/>
      <c r="H19" s="119"/>
      <c r="I19" s="120"/>
      <c r="J19" s="59">
        <f t="shared" ref="J19:O19" si="14">J207</f>
        <v>0</v>
      </c>
      <c r="K19" s="129">
        <f t="shared" si="14"/>
        <v>0</v>
      </c>
      <c r="L19" s="59">
        <f t="shared" si="14"/>
        <v>0</v>
      </c>
      <c r="M19" s="59">
        <f t="shared" si="14"/>
        <v>0</v>
      </c>
      <c r="N19" s="59">
        <f t="shared" si="14"/>
        <v>0</v>
      </c>
      <c r="O19" s="59">
        <f t="shared" si="14"/>
        <v>0</v>
      </c>
      <c r="AG19" s="50"/>
      <c r="AH19" s="50"/>
    </row>
    <row r="20" spans="1:34" s="49" customFormat="1">
      <c r="A20" s="56">
        <v>4900</v>
      </c>
      <c r="B20" s="57" t="s">
        <v>29</v>
      </c>
      <c r="C20" s="57"/>
      <c r="D20" s="101"/>
      <c r="E20" s="58"/>
      <c r="F20" s="125"/>
      <c r="G20" s="118"/>
      <c r="H20" s="119"/>
      <c r="I20" s="120"/>
      <c r="J20" s="59">
        <f t="shared" ref="J20:O20" si="15">J214</f>
        <v>0</v>
      </c>
      <c r="K20" s="129">
        <f t="shared" si="15"/>
        <v>0</v>
      </c>
      <c r="L20" s="59">
        <f t="shared" si="15"/>
        <v>0</v>
      </c>
      <c r="M20" s="59">
        <f t="shared" si="15"/>
        <v>0</v>
      </c>
      <c r="N20" s="59">
        <f t="shared" si="15"/>
        <v>0</v>
      </c>
      <c r="O20" s="59">
        <f t="shared" si="15"/>
        <v>0</v>
      </c>
      <c r="AG20" s="50"/>
      <c r="AH20" s="50"/>
    </row>
    <row r="21" spans="1:34" s="49" customFormat="1">
      <c r="A21" s="56">
        <v>4920</v>
      </c>
      <c r="B21" s="57" t="s">
        <v>30</v>
      </c>
      <c r="C21" s="57"/>
      <c r="D21" s="101"/>
      <c r="E21" s="58"/>
      <c r="F21" s="125"/>
      <c r="G21" s="118"/>
      <c r="H21" s="119"/>
      <c r="I21" s="120"/>
      <c r="J21" s="60">
        <f t="shared" ref="J21:O21" si="16">J240</f>
        <v>0</v>
      </c>
      <c r="K21" s="130">
        <f t="shared" si="16"/>
        <v>0</v>
      </c>
      <c r="L21" s="60">
        <f t="shared" si="16"/>
        <v>0</v>
      </c>
      <c r="M21" s="60">
        <f t="shared" si="16"/>
        <v>0</v>
      </c>
      <c r="N21" s="60">
        <f t="shared" si="16"/>
        <v>0</v>
      </c>
      <c r="O21" s="60">
        <f t="shared" si="16"/>
        <v>0</v>
      </c>
      <c r="AG21" s="50"/>
      <c r="AH21" s="50"/>
    </row>
    <row r="22" spans="1:34" s="49" customFormat="1">
      <c r="A22" s="61"/>
      <c r="B22" s="93" t="s">
        <v>31</v>
      </c>
      <c r="C22" s="94"/>
      <c r="D22" s="101"/>
      <c r="E22" s="58"/>
      <c r="F22" s="125"/>
      <c r="G22" s="118"/>
      <c r="H22" s="119"/>
      <c r="I22" s="120"/>
      <c r="J22" s="63">
        <f t="shared" ref="J22:O22" si="17">SUM(J11:J21)</f>
        <v>0</v>
      </c>
      <c r="K22" s="131">
        <f t="shared" si="17"/>
        <v>0</v>
      </c>
      <c r="L22" s="63">
        <f t="shared" si="17"/>
        <v>0</v>
      </c>
      <c r="M22" s="63">
        <f t="shared" si="17"/>
        <v>0</v>
      </c>
      <c r="N22" s="63">
        <f t="shared" si="17"/>
        <v>0</v>
      </c>
      <c r="O22" s="63">
        <f t="shared" si="17"/>
        <v>0</v>
      </c>
      <c r="AG22" s="50"/>
      <c r="AH22" s="50"/>
    </row>
    <row r="23" spans="1:34" s="49" customFormat="1">
      <c r="A23" s="61"/>
      <c r="B23" s="57"/>
      <c r="C23" s="57"/>
      <c r="D23" s="101"/>
      <c r="E23" s="58"/>
      <c r="F23" s="125"/>
      <c r="G23" s="118"/>
      <c r="H23" s="119"/>
      <c r="I23" s="120"/>
      <c r="J23" s="63"/>
      <c r="K23" s="131"/>
      <c r="L23" s="63"/>
      <c r="M23" s="63"/>
      <c r="N23" s="63"/>
      <c r="O23" s="63"/>
      <c r="AG23" s="50"/>
      <c r="AH23" s="50"/>
    </row>
    <row r="24" spans="1:34" s="49" customFormat="1">
      <c r="A24" s="61"/>
      <c r="B24" s="93" t="s">
        <v>32</v>
      </c>
      <c r="C24" s="93"/>
      <c r="D24" s="101"/>
      <c r="E24" s="55"/>
      <c r="F24" s="125"/>
      <c r="G24" s="118"/>
      <c r="H24" s="119"/>
      <c r="I24" s="120"/>
      <c r="J24" s="64"/>
      <c r="K24" s="128"/>
      <c r="L24" s="64"/>
      <c r="M24" s="64"/>
      <c r="N24" s="64"/>
      <c r="O24" s="64"/>
      <c r="AG24" s="50"/>
      <c r="AH24" s="50"/>
    </row>
    <row r="25" spans="1:34" s="49" customFormat="1">
      <c r="A25" s="56">
        <v>5000</v>
      </c>
      <c r="B25" s="57" t="s">
        <v>33</v>
      </c>
      <c r="C25" s="57"/>
      <c r="D25" s="101"/>
      <c r="E25" s="58"/>
      <c r="F25" s="125"/>
      <c r="G25" s="118"/>
      <c r="H25" s="119"/>
      <c r="I25" s="120"/>
      <c r="J25" s="59">
        <f t="shared" ref="J25:O25" si="18">J244</f>
        <v>0</v>
      </c>
      <c r="K25" s="129">
        <f t="shared" si="18"/>
        <v>0</v>
      </c>
      <c r="L25" s="59">
        <f t="shared" si="18"/>
        <v>0</v>
      </c>
      <c r="M25" s="59">
        <f t="shared" si="18"/>
        <v>0</v>
      </c>
      <c r="N25" s="59">
        <f t="shared" si="18"/>
        <v>0</v>
      </c>
      <c r="O25" s="59">
        <f t="shared" si="18"/>
        <v>0</v>
      </c>
      <c r="AG25" s="50"/>
      <c r="AH25" s="50"/>
    </row>
    <row r="26" spans="1:34" s="49" customFormat="1">
      <c r="A26" s="56">
        <v>5100</v>
      </c>
      <c r="B26" s="57" t="s">
        <v>34</v>
      </c>
      <c r="C26" s="57"/>
      <c r="D26" s="101"/>
      <c r="E26" s="58"/>
      <c r="F26" s="125"/>
      <c r="G26" s="118"/>
      <c r="H26" s="119"/>
      <c r="I26" s="120"/>
      <c r="J26" s="59">
        <f t="shared" ref="J26:O26" si="19">J251</f>
        <v>0</v>
      </c>
      <c r="K26" s="129">
        <f t="shared" si="19"/>
        <v>0</v>
      </c>
      <c r="L26" s="59">
        <f t="shared" si="19"/>
        <v>0</v>
      </c>
      <c r="M26" s="59">
        <f t="shared" si="19"/>
        <v>0</v>
      </c>
      <c r="N26" s="59">
        <f t="shared" si="19"/>
        <v>0</v>
      </c>
      <c r="O26" s="59">
        <f t="shared" si="19"/>
        <v>0</v>
      </c>
      <c r="AG26" s="50"/>
      <c r="AH26" s="50"/>
    </row>
    <row r="27" spans="1:34" s="49" customFormat="1">
      <c r="A27" s="56">
        <v>5200</v>
      </c>
      <c r="B27" s="57" t="s">
        <v>35</v>
      </c>
      <c r="C27" s="57"/>
      <c r="D27" s="101"/>
      <c r="E27" s="58"/>
      <c r="F27" s="125"/>
      <c r="G27" s="118"/>
      <c r="H27" s="119"/>
      <c r="I27" s="120"/>
      <c r="J27" s="59">
        <f t="shared" ref="J27:O27" si="20">J258</f>
        <v>0</v>
      </c>
      <c r="K27" s="129">
        <f t="shared" si="20"/>
        <v>0</v>
      </c>
      <c r="L27" s="59">
        <f t="shared" si="20"/>
        <v>0</v>
      </c>
      <c r="M27" s="59">
        <f t="shared" si="20"/>
        <v>0</v>
      </c>
      <c r="N27" s="59">
        <f t="shared" si="20"/>
        <v>0</v>
      </c>
      <c r="O27" s="59">
        <f t="shared" si="20"/>
        <v>0</v>
      </c>
      <c r="AG27" s="50"/>
      <c r="AH27" s="50"/>
    </row>
    <row r="28" spans="1:34" s="49" customFormat="1">
      <c r="A28" s="56">
        <v>5300</v>
      </c>
      <c r="B28" s="57" t="s">
        <v>36</v>
      </c>
      <c r="C28" s="57"/>
      <c r="D28" s="101"/>
      <c r="E28" s="58"/>
      <c r="F28" s="125"/>
      <c r="G28" s="118"/>
      <c r="H28" s="119"/>
      <c r="I28" s="120"/>
      <c r="J28" s="59">
        <f t="shared" ref="J28:O28" si="21">J273</f>
        <v>0</v>
      </c>
      <c r="K28" s="129">
        <f t="shared" si="21"/>
        <v>0</v>
      </c>
      <c r="L28" s="59">
        <f t="shared" si="21"/>
        <v>0</v>
      </c>
      <c r="M28" s="59">
        <f t="shared" si="21"/>
        <v>0</v>
      </c>
      <c r="N28" s="59">
        <f t="shared" si="21"/>
        <v>0</v>
      </c>
      <c r="O28" s="59">
        <f t="shared" si="21"/>
        <v>0</v>
      </c>
      <c r="AG28" s="50"/>
      <c r="AH28" s="50"/>
    </row>
    <row r="29" spans="1:34" s="49" customFormat="1">
      <c r="A29" s="56">
        <v>5400</v>
      </c>
      <c r="B29" s="57" t="s">
        <v>37</v>
      </c>
      <c r="C29" s="57"/>
      <c r="D29" s="101"/>
      <c r="E29" s="58"/>
      <c r="F29" s="125"/>
      <c r="G29" s="118"/>
      <c r="H29" s="119"/>
      <c r="I29" s="120"/>
      <c r="J29" s="59">
        <f t="shared" ref="J29:O29" si="22">J279</f>
        <v>0</v>
      </c>
      <c r="K29" s="129">
        <f t="shared" si="22"/>
        <v>0</v>
      </c>
      <c r="L29" s="59">
        <f t="shared" si="22"/>
        <v>0</v>
      </c>
      <c r="M29" s="59">
        <f t="shared" si="22"/>
        <v>0</v>
      </c>
      <c r="N29" s="59">
        <f t="shared" si="22"/>
        <v>0</v>
      </c>
      <c r="O29" s="59">
        <f t="shared" si="22"/>
        <v>0</v>
      </c>
      <c r="AG29" s="50"/>
      <c r="AH29" s="50"/>
    </row>
    <row r="30" spans="1:34" s="49" customFormat="1">
      <c r="A30" s="56">
        <v>5500</v>
      </c>
      <c r="B30" s="57" t="s">
        <v>38</v>
      </c>
      <c r="C30" s="57"/>
      <c r="D30" s="101"/>
      <c r="E30" s="50"/>
      <c r="F30" s="118"/>
      <c r="G30" s="118"/>
      <c r="H30" s="118"/>
      <c r="I30" s="120"/>
      <c r="J30" s="60">
        <f t="shared" ref="J30:O30" si="23">J285</f>
        <v>0</v>
      </c>
      <c r="K30" s="130">
        <f t="shared" si="23"/>
        <v>0</v>
      </c>
      <c r="L30" s="60">
        <f t="shared" si="23"/>
        <v>0</v>
      </c>
      <c r="M30" s="60">
        <f t="shared" si="23"/>
        <v>0</v>
      </c>
      <c r="N30" s="60">
        <f t="shared" si="23"/>
        <v>0</v>
      </c>
      <c r="O30" s="60">
        <f t="shared" si="23"/>
        <v>0</v>
      </c>
      <c r="AG30" s="50"/>
      <c r="AH30" s="50"/>
    </row>
    <row r="31" spans="1:34" s="49" customFormat="1">
      <c r="A31" s="61"/>
      <c r="B31" s="93" t="s">
        <v>39</v>
      </c>
      <c r="C31" s="94"/>
      <c r="D31" s="101"/>
      <c r="E31" s="62"/>
      <c r="F31" s="126"/>
      <c r="G31" s="121"/>
      <c r="H31" s="122"/>
      <c r="I31" s="120"/>
      <c r="J31" s="63">
        <f t="shared" ref="J31:M31" si="24">SUM(J25:J30)</f>
        <v>0</v>
      </c>
      <c r="K31" s="131">
        <f t="shared" ref="K31:L31" si="25">SUM(K25:K30)</f>
        <v>0</v>
      </c>
      <c r="L31" s="63">
        <f t="shared" si="25"/>
        <v>0</v>
      </c>
      <c r="M31" s="63">
        <f t="shared" si="24"/>
        <v>0</v>
      </c>
      <c r="N31" s="63">
        <f t="shared" ref="N31:O31" si="26">SUM(N25:N30)</f>
        <v>0</v>
      </c>
      <c r="O31" s="63">
        <f t="shared" si="26"/>
        <v>0</v>
      </c>
      <c r="AG31" s="50"/>
      <c r="AH31" s="50"/>
    </row>
    <row r="32" spans="1:34" s="49" customFormat="1">
      <c r="A32" s="61"/>
      <c r="B32" s="57"/>
      <c r="C32" s="57"/>
      <c r="D32" s="101"/>
      <c r="E32" s="58"/>
      <c r="F32" s="125"/>
      <c r="G32" s="118"/>
      <c r="H32" s="119"/>
      <c r="I32" s="120"/>
      <c r="J32" s="64"/>
      <c r="K32" s="128"/>
      <c r="L32" s="64"/>
      <c r="M32" s="64"/>
      <c r="N32" s="64"/>
      <c r="O32" s="64"/>
      <c r="AG32" s="50"/>
      <c r="AH32" s="50"/>
    </row>
    <row r="33" spans="1:34" s="49" customFormat="1">
      <c r="A33" s="61"/>
      <c r="B33" s="93" t="s">
        <v>40</v>
      </c>
      <c r="C33" s="93"/>
      <c r="D33" s="101"/>
      <c r="E33" s="55"/>
      <c r="F33" s="125"/>
      <c r="G33" s="118"/>
      <c r="H33" s="119"/>
      <c r="I33" s="120"/>
      <c r="J33" s="64"/>
      <c r="K33" s="128"/>
      <c r="L33" s="64"/>
      <c r="M33" s="64"/>
      <c r="N33" s="64"/>
      <c r="O33" s="64"/>
      <c r="AG33" s="50"/>
      <c r="AH33" s="50"/>
    </row>
    <row r="34" spans="1:34" s="49" customFormat="1">
      <c r="A34" s="56">
        <v>6200</v>
      </c>
      <c r="B34" s="57" t="s">
        <v>41</v>
      </c>
      <c r="C34" s="57"/>
      <c r="D34" s="101"/>
      <c r="E34" s="58"/>
      <c r="F34" s="125"/>
      <c r="G34" s="118"/>
      <c r="H34" s="119"/>
      <c r="I34" s="120"/>
      <c r="J34" s="59">
        <f t="shared" ref="J34:O34" si="27">J302</f>
        <v>0</v>
      </c>
      <c r="K34" s="129">
        <f t="shared" si="27"/>
        <v>0</v>
      </c>
      <c r="L34" s="59">
        <f t="shared" si="27"/>
        <v>0</v>
      </c>
      <c r="M34" s="59">
        <f t="shared" si="27"/>
        <v>0</v>
      </c>
      <c r="N34" s="59">
        <f t="shared" si="27"/>
        <v>0</v>
      </c>
      <c r="O34" s="59">
        <f t="shared" si="27"/>
        <v>0</v>
      </c>
      <c r="AG34" s="50"/>
      <c r="AH34" s="50"/>
    </row>
    <row r="35" spans="1:34" s="49" customFormat="1">
      <c r="A35" s="56">
        <v>6500</v>
      </c>
      <c r="B35" s="57" t="s">
        <v>42</v>
      </c>
      <c r="C35" s="57"/>
      <c r="D35" s="101"/>
      <c r="E35" s="58"/>
      <c r="F35" s="125"/>
      <c r="G35" s="118"/>
      <c r="H35" s="119"/>
      <c r="I35" s="120"/>
      <c r="J35" s="59">
        <f t="shared" ref="J35:O35" si="28">J312</f>
        <v>0</v>
      </c>
      <c r="K35" s="129">
        <f t="shared" si="28"/>
        <v>0</v>
      </c>
      <c r="L35" s="59">
        <f t="shared" si="28"/>
        <v>0</v>
      </c>
      <c r="M35" s="59">
        <f t="shared" si="28"/>
        <v>0</v>
      </c>
      <c r="N35" s="59">
        <f t="shared" si="28"/>
        <v>0</v>
      </c>
      <c r="O35" s="59">
        <f t="shared" si="28"/>
        <v>0</v>
      </c>
      <c r="AG35" s="50"/>
      <c r="AH35" s="50"/>
    </row>
    <row r="36" spans="1:34" s="49" customFormat="1">
      <c r="A36" s="56">
        <v>6600</v>
      </c>
      <c r="B36" s="57" t="s">
        <v>43</v>
      </c>
      <c r="C36" s="57"/>
      <c r="D36" s="101"/>
      <c r="E36" s="58"/>
      <c r="F36" s="125"/>
      <c r="G36" s="118"/>
      <c r="H36" s="119"/>
      <c r="I36" s="120"/>
      <c r="J36" s="59">
        <f t="shared" ref="J36:O36" si="29">J319</f>
        <v>0</v>
      </c>
      <c r="K36" s="129">
        <f t="shared" si="29"/>
        <v>0</v>
      </c>
      <c r="L36" s="59">
        <f t="shared" si="29"/>
        <v>0</v>
      </c>
      <c r="M36" s="59">
        <f t="shared" si="29"/>
        <v>0</v>
      </c>
      <c r="N36" s="59">
        <f t="shared" si="29"/>
        <v>0</v>
      </c>
      <c r="O36" s="59">
        <f t="shared" si="29"/>
        <v>0</v>
      </c>
      <c r="AG36" s="50"/>
      <c r="AH36" s="50"/>
    </row>
    <row r="37" spans="1:34" s="49" customFormat="1">
      <c r="A37" s="61"/>
      <c r="B37" s="93" t="s">
        <v>44</v>
      </c>
      <c r="C37" s="94"/>
      <c r="D37" s="101"/>
      <c r="E37" s="62"/>
      <c r="F37" s="126"/>
      <c r="G37" s="121"/>
      <c r="H37" s="122"/>
      <c r="I37" s="120"/>
      <c r="J37" s="63">
        <f t="shared" ref="J37:O37" si="30">SUM(J34:J36)</f>
        <v>0</v>
      </c>
      <c r="K37" s="131">
        <f t="shared" si="30"/>
        <v>0</v>
      </c>
      <c r="L37" s="63">
        <f t="shared" si="30"/>
        <v>0</v>
      </c>
      <c r="M37" s="63">
        <f t="shared" si="30"/>
        <v>0</v>
      </c>
      <c r="N37" s="63">
        <f t="shared" si="30"/>
        <v>0</v>
      </c>
      <c r="O37" s="63">
        <f t="shared" si="30"/>
        <v>0</v>
      </c>
      <c r="AG37" s="50"/>
      <c r="AH37" s="50"/>
    </row>
    <row r="38" spans="1:34" s="49" customFormat="1">
      <c r="A38" s="61"/>
      <c r="B38" s="54"/>
      <c r="C38" s="54"/>
      <c r="D38" s="101"/>
      <c r="E38" s="55"/>
      <c r="F38" s="125"/>
      <c r="G38" s="118"/>
      <c r="H38" s="119"/>
      <c r="I38" s="120"/>
      <c r="J38" s="59"/>
      <c r="K38" s="129"/>
      <c r="L38" s="59"/>
      <c r="M38" s="59"/>
      <c r="N38" s="59"/>
      <c r="O38" s="59"/>
      <c r="AG38" s="50"/>
      <c r="AH38" s="50"/>
    </row>
    <row r="39" spans="1:34" s="49" customFormat="1">
      <c r="A39" s="61"/>
      <c r="B39" s="93" t="s">
        <v>45</v>
      </c>
      <c r="C39" s="94"/>
      <c r="D39" s="101"/>
      <c r="E39" s="62"/>
      <c r="F39" s="126"/>
      <c r="G39" s="121"/>
      <c r="H39" s="122"/>
      <c r="I39" s="120"/>
      <c r="J39" s="59">
        <f t="shared" ref="J39:O39" si="31">J9+J22+J31+J37</f>
        <v>0</v>
      </c>
      <c r="K39" s="129">
        <f t="shared" si="31"/>
        <v>0</v>
      </c>
      <c r="L39" s="59">
        <f t="shared" si="31"/>
        <v>0</v>
      </c>
      <c r="M39" s="59">
        <f t="shared" si="31"/>
        <v>0</v>
      </c>
      <c r="N39" s="59">
        <f t="shared" si="31"/>
        <v>0</v>
      </c>
      <c r="O39" s="59">
        <f t="shared" si="31"/>
        <v>0</v>
      </c>
      <c r="AG39" s="50"/>
      <c r="AH39" s="50"/>
    </row>
    <row r="40" spans="1:34" s="49" customFormat="1">
      <c r="A40" s="61"/>
      <c r="B40" s="54"/>
      <c r="C40" s="54"/>
      <c r="D40" s="101"/>
      <c r="E40" s="58"/>
      <c r="F40" s="125"/>
      <c r="G40" s="118"/>
      <c r="H40" s="119"/>
      <c r="I40" s="120"/>
      <c r="J40" s="64"/>
      <c r="K40" s="128"/>
      <c r="L40" s="64"/>
      <c r="M40" s="64"/>
      <c r="N40" s="64"/>
      <c r="O40" s="64"/>
      <c r="AG40" s="50"/>
      <c r="AH40" s="50"/>
    </row>
    <row r="41" spans="1:34" s="49" customFormat="1">
      <c r="A41" s="56">
        <v>7000</v>
      </c>
      <c r="B41" s="57" t="s">
        <v>46</v>
      </c>
      <c r="C41" s="57"/>
      <c r="D41" s="101"/>
      <c r="E41" s="50"/>
      <c r="F41" s="118"/>
      <c r="G41" s="118"/>
      <c r="H41" s="119"/>
      <c r="I41" s="120"/>
      <c r="J41" s="59">
        <f t="shared" ref="J41:O41" si="32">J325</f>
        <v>0</v>
      </c>
      <c r="K41" s="129">
        <f t="shared" si="32"/>
        <v>0</v>
      </c>
      <c r="L41" s="59">
        <f t="shared" si="32"/>
        <v>0</v>
      </c>
      <c r="M41" s="59">
        <f t="shared" si="32"/>
        <v>0</v>
      </c>
      <c r="N41" s="59">
        <f t="shared" si="32"/>
        <v>0</v>
      </c>
      <c r="O41" s="59">
        <f t="shared" si="32"/>
        <v>0</v>
      </c>
      <c r="AG41" s="50"/>
      <c r="AH41" s="50"/>
    </row>
    <row r="42" spans="1:34" s="49" customFormat="1">
      <c r="A42" s="61"/>
      <c r="B42" s="54"/>
      <c r="C42" s="54"/>
      <c r="D42" s="101"/>
      <c r="E42" s="55"/>
      <c r="F42" s="118"/>
      <c r="G42" s="118"/>
      <c r="H42" s="119"/>
      <c r="I42" s="120"/>
      <c r="J42" s="59"/>
      <c r="K42" s="129"/>
      <c r="L42" s="59"/>
      <c r="M42" s="59"/>
      <c r="N42" s="59"/>
      <c r="O42" s="59"/>
      <c r="AG42" s="50"/>
      <c r="AH42" s="50"/>
    </row>
    <row r="43" spans="1:34" s="49" customFormat="1">
      <c r="A43" s="61"/>
      <c r="B43" s="93" t="s">
        <v>47</v>
      </c>
      <c r="C43" s="93"/>
      <c r="D43" s="101"/>
      <c r="E43" s="50"/>
      <c r="F43" s="118"/>
      <c r="G43" s="118"/>
      <c r="H43" s="119"/>
      <c r="I43" s="120"/>
      <c r="J43" s="59">
        <f t="shared" ref="J43" si="33">SUM(J39:J41)</f>
        <v>0</v>
      </c>
      <c r="K43" s="129">
        <f t="shared" ref="K43:L43" si="34">SUM(K39:K41)</f>
        <v>0</v>
      </c>
      <c r="L43" s="59">
        <f t="shared" si="34"/>
        <v>0</v>
      </c>
      <c r="M43" s="59">
        <f t="shared" ref="M43" si="35">SUM(M39:M41)</f>
        <v>0</v>
      </c>
      <c r="N43" s="59">
        <f t="shared" ref="N43:O43" si="36">SUM(N39:N41)</f>
        <v>0</v>
      </c>
      <c r="O43" s="59">
        <f t="shared" si="36"/>
        <v>0</v>
      </c>
      <c r="AG43" s="50"/>
      <c r="AH43" s="50"/>
    </row>
    <row r="44" spans="1:34" s="49" customFormat="1">
      <c r="A44" s="56">
        <v>7100</v>
      </c>
      <c r="B44" s="57" t="s">
        <v>48</v>
      </c>
      <c r="C44" s="57"/>
      <c r="D44" s="101"/>
      <c r="E44" s="50"/>
      <c r="F44" s="118"/>
      <c r="G44" s="123"/>
      <c r="H44" s="119"/>
      <c r="I44" s="120"/>
      <c r="J44" s="59">
        <f t="shared" ref="J44:O44" si="37">J328</f>
        <v>0</v>
      </c>
      <c r="K44" s="129">
        <f t="shared" si="37"/>
        <v>0</v>
      </c>
      <c r="L44" s="59">
        <f t="shared" si="37"/>
        <v>0</v>
      </c>
      <c r="M44" s="59">
        <f t="shared" si="37"/>
        <v>0</v>
      </c>
      <c r="N44" s="59">
        <f t="shared" si="37"/>
        <v>0</v>
      </c>
      <c r="O44" s="59">
        <f t="shared" si="37"/>
        <v>0</v>
      </c>
      <c r="AG44" s="50"/>
      <c r="AH44" s="50"/>
    </row>
    <row r="45" spans="1:34" s="49" customFormat="1">
      <c r="A45" s="61"/>
      <c r="B45" s="54"/>
      <c r="C45" s="54"/>
      <c r="D45" s="102"/>
      <c r="E45" s="55"/>
      <c r="F45" s="118"/>
      <c r="G45" s="118"/>
      <c r="H45" s="119"/>
      <c r="I45" s="120"/>
      <c r="J45" s="59"/>
      <c r="K45" s="129"/>
      <c r="L45" s="59"/>
      <c r="M45" s="59"/>
      <c r="N45" s="59"/>
      <c r="O45" s="59"/>
      <c r="AG45" s="50"/>
      <c r="AH45" s="50"/>
    </row>
    <row r="46" spans="1:34" s="49" customFormat="1">
      <c r="A46" s="61"/>
      <c r="B46" s="93" t="s">
        <v>49</v>
      </c>
      <c r="C46" s="93"/>
      <c r="D46" s="101"/>
      <c r="E46" s="58"/>
      <c r="F46" s="125" t="s">
        <v>50</v>
      </c>
      <c r="G46" s="124" t="s">
        <v>50</v>
      </c>
      <c r="H46" s="119"/>
      <c r="I46" s="120"/>
      <c r="J46" s="59">
        <f t="shared" ref="J46:M46" si="38">SUM(J43:J44)</f>
        <v>0</v>
      </c>
      <c r="K46" s="129">
        <f t="shared" ref="K46:L46" si="39">SUM(K43:K44)</f>
        <v>0</v>
      </c>
      <c r="L46" s="59">
        <f t="shared" si="39"/>
        <v>0</v>
      </c>
      <c r="M46" s="59">
        <f t="shared" si="38"/>
        <v>0</v>
      </c>
      <c r="N46" s="59">
        <f t="shared" ref="N46:O46" si="40">SUM(N43:N44)</f>
        <v>0</v>
      </c>
      <c r="O46" s="59">
        <f t="shared" si="40"/>
        <v>0</v>
      </c>
      <c r="AG46" s="50"/>
      <c r="AH46" s="50"/>
    </row>
    <row r="47" spans="1:34" s="49" customFormat="1">
      <c r="A47" s="61"/>
      <c r="B47" s="93"/>
      <c r="C47" s="93"/>
      <c r="D47" s="61"/>
      <c r="E47" s="58"/>
      <c r="F47" s="79"/>
      <c r="G47" s="82"/>
      <c r="H47" s="80"/>
      <c r="I47" s="81"/>
      <c r="J47" s="59"/>
      <c r="K47" s="59"/>
      <c r="L47" s="59"/>
      <c r="M47" s="59"/>
      <c r="N47" s="59"/>
      <c r="O47" s="59"/>
      <c r="AG47" s="50"/>
      <c r="AH47" s="50"/>
    </row>
    <row r="48" spans="1:34" s="49" customFormat="1">
      <c r="A48" s="61"/>
      <c r="B48" s="54"/>
      <c r="C48" s="54"/>
      <c r="D48" s="61"/>
      <c r="E48" s="58"/>
      <c r="F48" s="79"/>
      <c r="G48" s="82"/>
      <c r="H48" s="80"/>
      <c r="I48" s="81"/>
      <c r="J48" s="59"/>
      <c r="K48" s="59"/>
      <c r="L48" s="59"/>
      <c r="M48" s="59"/>
      <c r="N48" s="59"/>
      <c r="O48" s="59"/>
      <c r="AG48" s="50"/>
      <c r="AH48" s="50"/>
    </row>
    <row r="49" spans="1:34" s="49" customFormat="1">
      <c r="A49" s="140"/>
      <c r="B49" s="141" t="s">
        <v>51</v>
      </c>
      <c r="C49" s="141"/>
      <c r="D49" s="140"/>
      <c r="E49" s="142"/>
      <c r="F49" s="143"/>
      <c r="G49" s="144"/>
      <c r="H49" s="145"/>
      <c r="I49" s="146"/>
      <c r="J49" s="147" t="s">
        <v>7</v>
      </c>
      <c r="K49" s="148"/>
      <c r="L49" s="148"/>
      <c r="M49" s="148"/>
      <c r="N49" s="148" t="s">
        <v>52</v>
      </c>
      <c r="O49" s="149" t="s">
        <v>12</v>
      </c>
      <c r="AG49" s="50"/>
      <c r="AH49" s="50"/>
    </row>
    <row r="50" spans="1:34" s="49" customFormat="1">
      <c r="A50" s="140"/>
      <c r="B50" s="150" t="s">
        <v>53</v>
      </c>
      <c r="C50" s="150"/>
      <c r="D50" s="140"/>
      <c r="E50" s="142"/>
      <c r="F50" s="143"/>
      <c r="G50" s="144"/>
      <c r="H50" s="145"/>
      <c r="I50" s="146"/>
      <c r="J50" s="148">
        <v>0</v>
      </c>
      <c r="K50" s="148"/>
      <c r="L50" s="148"/>
      <c r="M50" s="148"/>
      <c r="N50" s="151">
        <v>0</v>
      </c>
      <c r="O50" s="151">
        <f t="shared" ref="O50:O57" si="41">J:J-N:N</f>
        <v>0</v>
      </c>
      <c r="AG50" s="50"/>
      <c r="AH50" s="50"/>
    </row>
    <row r="51" spans="1:34" s="49" customFormat="1">
      <c r="A51" s="140"/>
      <c r="B51" s="150" t="s">
        <v>54</v>
      </c>
      <c r="C51" s="150"/>
      <c r="D51" s="140"/>
      <c r="E51" s="142"/>
      <c r="F51" s="143"/>
      <c r="G51" s="144"/>
      <c r="H51" s="145"/>
      <c r="I51" s="146"/>
      <c r="J51" s="148">
        <v>0</v>
      </c>
      <c r="K51" s="148"/>
      <c r="L51" s="148"/>
      <c r="M51" s="148"/>
      <c r="N51" s="151">
        <v>0</v>
      </c>
      <c r="O51" s="151">
        <f t="shared" si="41"/>
        <v>0</v>
      </c>
      <c r="AG51" s="50"/>
      <c r="AH51" s="50"/>
    </row>
    <row r="52" spans="1:34" s="49" customFormat="1">
      <c r="A52" s="140"/>
      <c r="B52" s="150" t="s">
        <v>54</v>
      </c>
      <c r="C52" s="150"/>
      <c r="D52" s="140"/>
      <c r="E52" s="142"/>
      <c r="F52" s="143"/>
      <c r="G52" s="144"/>
      <c r="H52" s="145"/>
      <c r="I52" s="146"/>
      <c r="J52" s="148">
        <v>0</v>
      </c>
      <c r="K52" s="148"/>
      <c r="L52" s="148"/>
      <c r="M52" s="148"/>
      <c r="N52" s="151">
        <v>0</v>
      </c>
      <c r="O52" s="151">
        <f t="shared" si="41"/>
        <v>0</v>
      </c>
      <c r="AG52" s="50"/>
      <c r="AH52" s="50"/>
    </row>
    <row r="53" spans="1:34" s="49" customFormat="1">
      <c r="A53" s="140"/>
      <c r="B53" s="150" t="s">
        <v>54</v>
      </c>
      <c r="C53" s="150"/>
      <c r="D53" s="140"/>
      <c r="E53" s="142"/>
      <c r="F53" s="143"/>
      <c r="G53" s="144"/>
      <c r="H53" s="145"/>
      <c r="I53" s="146"/>
      <c r="J53" s="148">
        <v>0</v>
      </c>
      <c r="K53" s="148"/>
      <c r="L53" s="148"/>
      <c r="M53" s="148"/>
      <c r="N53" s="151">
        <v>0</v>
      </c>
      <c r="O53" s="151">
        <f t="shared" si="41"/>
        <v>0</v>
      </c>
      <c r="AG53" s="50"/>
      <c r="AH53" s="50"/>
    </row>
    <row r="54" spans="1:34" s="49" customFormat="1">
      <c r="A54" s="140"/>
      <c r="B54" s="150" t="s">
        <v>54</v>
      </c>
      <c r="C54" s="150"/>
      <c r="D54" s="140"/>
      <c r="E54" s="142"/>
      <c r="F54" s="143"/>
      <c r="G54" s="144"/>
      <c r="H54" s="145"/>
      <c r="I54" s="146"/>
      <c r="J54" s="148">
        <v>0</v>
      </c>
      <c r="K54" s="148"/>
      <c r="L54" s="148"/>
      <c r="M54" s="148"/>
      <c r="N54" s="151">
        <v>0</v>
      </c>
      <c r="O54" s="151">
        <f t="shared" si="41"/>
        <v>0</v>
      </c>
      <c r="AG54" s="50"/>
      <c r="AH54" s="50"/>
    </row>
    <row r="55" spans="1:34" s="49" customFormat="1">
      <c r="A55" s="140"/>
      <c r="B55" s="150" t="s">
        <v>54</v>
      </c>
      <c r="C55" s="150"/>
      <c r="D55" s="140"/>
      <c r="E55" s="142"/>
      <c r="F55" s="143"/>
      <c r="G55" s="144"/>
      <c r="H55" s="145"/>
      <c r="I55" s="146"/>
      <c r="J55" s="148">
        <v>0</v>
      </c>
      <c r="K55" s="148"/>
      <c r="L55" s="148"/>
      <c r="M55" s="148"/>
      <c r="N55" s="151">
        <v>0</v>
      </c>
      <c r="O55" s="151">
        <f t="shared" si="41"/>
        <v>0</v>
      </c>
      <c r="AG55" s="50"/>
      <c r="AH55" s="50"/>
    </row>
    <row r="56" spans="1:34" s="49" customFormat="1">
      <c r="A56" s="140"/>
      <c r="B56" s="150" t="s">
        <v>54</v>
      </c>
      <c r="C56" s="150"/>
      <c r="D56" s="140"/>
      <c r="E56" s="142"/>
      <c r="F56" s="143"/>
      <c r="G56" s="144"/>
      <c r="H56" s="145"/>
      <c r="I56" s="146"/>
      <c r="J56" s="148">
        <v>0</v>
      </c>
      <c r="K56" s="148"/>
      <c r="L56" s="148"/>
      <c r="M56" s="148"/>
      <c r="N56" s="151">
        <v>0</v>
      </c>
      <c r="O56" s="151">
        <f t="shared" si="41"/>
        <v>0</v>
      </c>
      <c r="AG56" s="50"/>
      <c r="AH56" s="50"/>
    </row>
    <row r="57" spans="1:34" s="49" customFormat="1">
      <c r="A57" s="140"/>
      <c r="B57" s="150" t="s">
        <v>54</v>
      </c>
      <c r="C57" s="150"/>
      <c r="D57" s="140"/>
      <c r="E57" s="142"/>
      <c r="F57" s="143"/>
      <c r="G57" s="144"/>
      <c r="H57" s="145"/>
      <c r="I57" s="146"/>
      <c r="J57" s="152">
        <v>0</v>
      </c>
      <c r="K57" s="148"/>
      <c r="L57" s="148"/>
      <c r="M57" s="148"/>
      <c r="N57" s="153">
        <v>0</v>
      </c>
      <c r="O57" s="153">
        <f t="shared" si="41"/>
        <v>0</v>
      </c>
      <c r="AG57" s="50"/>
      <c r="AH57" s="50"/>
    </row>
    <row r="58" spans="1:34" s="49" customFormat="1">
      <c r="A58" s="140"/>
      <c r="B58" s="141" t="s">
        <v>55</v>
      </c>
      <c r="C58" s="141"/>
      <c r="D58" s="140"/>
      <c r="E58" s="142"/>
      <c r="F58" s="143"/>
      <c r="G58" s="144"/>
      <c r="H58" s="145"/>
      <c r="I58" s="146"/>
      <c r="J58" s="154">
        <f>SUM(J50:J57)</f>
        <v>0</v>
      </c>
      <c r="K58" s="154"/>
      <c r="L58" s="154"/>
      <c r="M58" s="154"/>
      <c r="N58" s="154">
        <f>SUM(N50:N57)</f>
        <v>0</v>
      </c>
      <c r="O58" s="154">
        <f>SUM(O50:O57)</f>
        <v>0</v>
      </c>
      <c r="AG58" s="50"/>
      <c r="AH58" s="50"/>
    </row>
    <row r="59" spans="1:34" s="49" customFormat="1">
      <c r="A59" s="140"/>
      <c r="B59" s="141" t="s">
        <v>56</v>
      </c>
      <c r="C59" s="141"/>
      <c r="D59" s="140"/>
      <c r="E59" s="142"/>
      <c r="F59" s="143"/>
      <c r="G59" s="144"/>
      <c r="H59" s="145"/>
      <c r="I59" s="146"/>
      <c r="J59" s="148">
        <f>J46-J58</f>
        <v>0</v>
      </c>
      <c r="K59" s="148"/>
      <c r="L59" s="148"/>
      <c r="M59" s="148"/>
      <c r="N59" s="148"/>
      <c r="O59" s="148">
        <f>O46-O58</f>
        <v>0</v>
      </c>
      <c r="AG59" s="50"/>
      <c r="AH59" s="50"/>
    </row>
    <row r="60" spans="1:34" s="49" customFormat="1">
      <c r="A60" s="61"/>
      <c r="B60" s="54"/>
      <c r="C60" s="54"/>
      <c r="D60" s="61"/>
      <c r="E60" s="58"/>
      <c r="F60" s="79"/>
      <c r="G60" s="82"/>
      <c r="H60" s="80"/>
      <c r="I60" s="81"/>
      <c r="J60" s="59"/>
      <c r="K60" s="59"/>
      <c r="L60" s="59"/>
      <c r="M60" s="59"/>
      <c r="N60" s="59"/>
      <c r="O60" s="59"/>
      <c r="AG60" s="50"/>
      <c r="AH60" s="50"/>
    </row>
    <row r="61" spans="1:34" s="49" customFormat="1">
      <c r="A61" s="61"/>
      <c r="B61" s="54"/>
      <c r="C61" s="54"/>
      <c r="D61" s="61"/>
      <c r="E61" s="58"/>
      <c r="F61" s="79"/>
      <c r="G61" s="82"/>
      <c r="H61" s="80"/>
      <c r="I61" s="81"/>
      <c r="J61" s="59"/>
      <c r="K61" s="59"/>
      <c r="L61" s="59"/>
      <c r="M61" s="59"/>
      <c r="N61" s="59"/>
      <c r="O61" s="59"/>
      <c r="AG61" s="50"/>
      <c r="AH61" s="50"/>
    </row>
    <row r="62" spans="1:34" s="49" customFormat="1">
      <c r="A62" s="65"/>
      <c r="B62" s="93"/>
      <c r="C62" s="93"/>
      <c r="D62" s="53"/>
      <c r="E62" s="66"/>
      <c r="F62" s="67"/>
      <c r="G62" s="68"/>
      <c r="H62" s="68"/>
      <c r="I62" s="68"/>
      <c r="J62" s="69"/>
      <c r="K62" s="48"/>
      <c r="L62" s="69"/>
      <c r="M62" s="69"/>
      <c r="N62" s="69"/>
      <c r="O62" s="69"/>
      <c r="AG62" s="50"/>
      <c r="AH62" s="50"/>
    </row>
    <row r="63" spans="1:34" s="49" customFormat="1">
      <c r="A63" s="56">
        <v>1000</v>
      </c>
      <c r="B63" s="57" t="s">
        <v>14</v>
      </c>
      <c r="C63" s="57"/>
      <c r="D63" s="100"/>
      <c r="E63" s="70"/>
      <c r="F63" s="105"/>
      <c r="G63" s="106"/>
      <c r="H63" s="107"/>
      <c r="I63" s="105"/>
      <c r="J63" s="64" t="s">
        <v>50</v>
      </c>
      <c r="K63" s="132"/>
      <c r="L63" s="64" t="s">
        <v>50</v>
      </c>
      <c r="M63" s="64" t="s">
        <v>50</v>
      </c>
      <c r="N63" s="64" t="s">
        <v>50</v>
      </c>
      <c r="O63" s="64" t="s">
        <v>50</v>
      </c>
      <c r="AG63" s="50"/>
      <c r="AH63" s="50"/>
    </row>
    <row r="64" spans="1:34" s="49" customFormat="1">
      <c r="A64" s="53">
        <v>1001</v>
      </c>
      <c r="B64" s="71" t="s">
        <v>57</v>
      </c>
      <c r="C64" s="71"/>
      <c r="D64" s="100" t="s">
        <v>58</v>
      </c>
      <c r="E64" s="70"/>
      <c r="F64" s="108">
        <v>1</v>
      </c>
      <c r="G64" s="106">
        <v>1</v>
      </c>
      <c r="H64" s="107" t="s">
        <v>59</v>
      </c>
      <c r="I64" s="105"/>
      <c r="J64" s="64">
        <f>F64*G64*I64</f>
        <v>0</v>
      </c>
      <c r="K64" s="132"/>
      <c r="L64" s="64">
        <f>SUMIF(order!C:C,A:A,order!G:G)</f>
        <v>0</v>
      </c>
      <c r="M64" s="64">
        <f>SUMIF(order!C:C,A:A,order!H:H)</f>
        <v>0</v>
      </c>
      <c r="N64" s="64">
        <f t="shared" ref="N64:N78" si="42">L:L+M:M</f>
        <v>0</v>
      </c>
      <c r="O64" s="64">
        <f t="shared" ref="O64:O78" si="43">J:J-N:N</f>
        <v>0</v>
      </c>
      <c r="P64" s="72"/>
      <c r="AG64" s="50"/>
      <c r="AH64" s="50"/>
    </row>
    <row r="65" spans="1:34" s="49" customFormat="1">
      <c r="A65" s="53">
        <v>1003</v>
      </c>
      <c r="B65" s="71" t="s">
        <v>60</v>
      </c>
      <c r="C65" s="71"/>
      <c r="D65" s="100" t="s">
        <v>58</v>
      </c>
      <c r="E65" s="70"/>
      <c r="F65" s="108">
        <v>1</v>
      </c>
      <c r="G65" s="106">
        <v>1</v>
      </c>
      <c r="H65" s="107" t="s">
        <v>59</v>
      </c>
      <c r="I65" s="105"/>
      <c r="J65" s="64">
        <f t="shared" ref="J65:J66" si="44">F65*G65*I65</f>
        <v>0</v>
      </c>
      <c r="K65" s="132"/>
      <c r="L65" s="64">
        <f>SUMIF(order!C:C,A:A,order!G:G)</f>
        <v>0</v>
      </c>
      <c r="M65" s="64">
        <f>SUMIF(order!C:C,A:A,order!H:H)</f>
        <v>0</v>
      </c>
      <c r="N65" s="64">
        <f t="shared" si="42"/>
        <v>0</v>
      </c>
      <c r="O65" s="64">
        <f t="shared" si="43"/>
        <v>0</v>
      </c>
      <c r="AG65" s="50"/>
      <c r="AH65" s="50"/>
    </row>
    <row r="66" spans="1:34" s="49" customFormat="1">
      <c r="A66" s="53">
        <v>1006</v>
      </c>
      <c r="B66" s="71" t="s">
        <v>61</v>
      </c>
      <c r="C66" s="71"/>
      <c r="D66" s="100" t="s">
        <v>58</v>
      </c>
      <c r="E66" s="70"/>
      <c r="F66" s="108">
        <v>1</v>
      </c>
      <c r="G66" s="106">
        <v>1</v>
      </c>
      <c r="H66" s="107" t="s">
        <v>59</v>
      </c>
      <c r="I66" s="105"/>
      <c r="J66" s="64">
        <f t="shared" si="44"/>
        <v>0</v>
      </c>
      <c r="K66" s="132"/>
      <c r="L66" s="64">
        <f>SUMIF(order!C:C,A:A,order!G:G)</f>
        <v>0</v>
      </c>
      <c r="M66" s="64">
        <f>SUMIF(order!C:C,A:A,order!H:H)</f>
        <v>0</v>
      </c>
      <c r="N66" s="64">
        <f t="shared" si="42"/>
        <v>0</v>
      </c>
      <c r="O66" s="64">
        <f t="shared" si="43"/>
        <v>0</v>
      </c>
      <c r="AG66" s="50"/>
      <c r="AH66" s="50"/>
    </row>
    <row r="67" spans="1:34" s="49" customFormat="1">
      <c r="A67" s="53">
        <v>1008</v>
      </c>
      <c r="B67" s="71" t="s">
        <v>62</v>
      </c>
      <c r="C67" s="71"/>
      <c r="D67" s="100" t="s">
        <v>58</v>
      </c>
      <c r="E67" s="70"/>
      <c r="F67" s="108">
        <v>1</v>
      </c>
      <c r="G67" s="106">
        <v>1</v>
      </c>
      <c r="H67" s="107" t="s">
        <v>59</v>
      </c>
      <c r="I67" s="105"/>
      <c r="J67" s="64">
        <f>F67*G67*I67</f>
        <v>0</v>
      </c>
      <c r="K67" s="132"/>
      <c r="L67" s="64">
        <f>SUMIF(order!C:C,A:A,order!G:G)</f>
        <v>0</v>
      </c>
      <c r="M67" s="64">
        <f>SUMIF(order!C:C,A:A,order!H:H)</f>
        <v>0</v>
      </c>
      <c r="N67" s="64">
        <f t="shared" si="42"/>
        <v>0</v>
      </c>
      <c r="O67" s="64">
        <f t="shared" si="43"/>
        <v>0</v>
      </c>
      <c r="AG67" s="50"/>
      <c r="AH67" s="50"/>
    </row>
    <row r="68" spans="1:34" s="49" customFormat="1">
      <c r="A68" s="53">
        <v>1009</v>
      </c>
      <c r="B68" s="71" t="s">
        <v>63</v>
      </c>
      <c r="C68" s="71"/>
      <c r="D68" s="100" t="s">
        <v>58</v>
      </c>
      <c r="E68" s="70"/>
      <c r="F68" s="108">
        <v>1</v>
      </c>
      <c r="G68" s="106">
        <v>1</v>
      </c>
      <c r="H68" s="107" t="s">
        <v>59</v>
      </c>
      <c r="I68" s="105"/>
      <c r="J68" s="64">
        <f t="shared" ref="J68:J78" si="45">F68*G68*I68</f>
        <v>0</v>
      </c>
      <c r="K68" s="132"/>
      <c r="L68" s="64">
        <f>SUMIF(order!C:C,A:A,order!G:G)</f>
        <v>0</v>
      </c>
      <c r="M68" s="64">
        <f>SUMIF(order!C:C,A:A,order!H:H)</f>
        <v>0</v>
      </c>
      <c r="N68" s="64">
        <f t="shared" si="42"/>
        <v>0</v>
      </c>
      <c r="O68" s="64">
        <f t="shared" si="43"/>
        <v>0</v>
      </c>
      <c r="AG68" s="50"/>
      <c r="AH68" s="50"/>
    </row>
    <row r="69" spans="1:34" s="49" customFormat="1">
      <c r="A69" s="73">
        <v>1016</v>
      </c>
      <c r="B69" s="71" t="s">
        <v>64</v>
      </c>
      <c r="C69" s="98"/>
      <c r="D69" s="100" t="s">
        <v>65</v>
      </c>
      <c r="E69" s="71"/>
      <c r="F69" s="108">
        <v>1</v>
      </c>
      <c r="G69" s="106">
        <v>1</v>
      </c>
      <c r="H69" s="107" t="s">
        <v>59</v>
      </c>
      <c r="I69" s="105"/>
      <c r="J69" s="64">
        <f t="shared" si="45"/>
        <v>0</v>
      </c>
      <c r="K69" s="132"/>
      <c r="L69" s="64">
        <f>SUMIF(order!C:C,A:A,order!G:G)</f>
        <v>0</v>
      </c>
      <c r="M69" s="64">
        <f>SUMIF(order!C:C,A:A,order!H:H)</f>
        <v>0</v>
      </c>
      <c r="N69" s="64">
        <f t="shared" si="42"/>
        <v>0</v>
      </c>
      <c r="O69" s="64">
        <f t="shared" si="43"/>
        <v>0</v>
      </c>
      <c r="AG69" s="50"/>
      <c r="AH69" s="50"/>
    </row>
    <row r="70" spans="1:34" s="49" customFormat="1">
      <c r="A70" s="53">
        <v>1020</v>
      </c>
      <c r="B70" s="71" t="s">
        <v>17</v>
      </c>
      <c r="C70" s="71"/>
      <c r="D70" s="100" t="s">
        <v>65</v>
      </c>
      <c r="E70" s="71"/>
      <c r="F70" s="108">
        <v>1</v>
      </c>
      <c r="G70" s="106">
        <v>1</v>
      </c>
      <c r="H70" s="107" t="s">
        <v>59</v>
      </c>
      <c r="I70" s="105"/>
      <c r="J70" s="64">
        <f t="shared" si="45"/>
        <v>0</v>
      </c>
      <c r="K70" s="132"/>
      <c r="L70" s="64">
        <f>SUMIF(order!C:C,A:A,order!G:G)</f>
        <v>0</v>
      </c>
      <c r="M70" s="64">
        <f>SUMIF(order!C:C,A:A,order!H:H)</f>
        <v>0</v>
      </c>
      <c r="N70" s="64">
        <f t="shared" si="42"/>
        <v>0</v>
      </c>
      <c r="O70" s="64">
        <f t="shared" si="43"/>
        <v>0</v>
      </c>
      <c r="AG70" s="50"/>
      <c r="AH70" s="50"/>
    </row>
    <row r="71" spans="1:34" s="49" customFormat="1">
      <c r="A71" s="73">
        <v>1022</v>
      </c>
      <c r="B71" s="71" t="s">
        <v>66</v>
      </c>
      <c r="C71" s="98"/>
      <c r="D71" s="100" t="s">
        <v>67</v>
      </c>
      <c r="E71" s="71"/>
      <c r="F71" s="108">
        <v>1</v>
      </c>
      <c r="G71" s="106">
        <v>1</v>
      </c>
      <c r="H71" s="107" t="s">
        <v>59</v>
      </c>
      <c r="I71" s="105"/>
      <c r="J71" s="64">
        <f t="shared" si="45"/>
        <v>0</v>
      </c>
      <c r="K71" s="132"/>
      <c r="L71" s="64">
        <f>SUMIF(order!C:C,A:A,order!G:G)</f>
        <v>0</v>
      </c>
      <c r="M71" s="64">
        <f>SUMIF(order!C:C,A:A,order!H:H)</f>
        <v>0</v>
      </c>
      <c r="N71" s="64">
        <f t="shared" si="42"/>
        <v>0</v>
      </c>
      <c r="O71" s="64">
        <f t="shared" si="43"/>
        <v>0</v>
      </c>
      <c r="AG71" s="50"/>
      <c r="AH71" s="50"/>
    </row>
    <row r="72" spans="1:34" s="49" customFormat="1">
      <c r="A72" s="73">
        <v>1045</v>
      </c>
      <c r="B72" s="71" t="s">
        <v>68</v>
      </c>
      <c r="C72" s="98"/>
      <c r="D72" s="100" t="s">
        <v>69</v>
      </c>
      <c r="E72" s="71"/>
      <c r="F72" s="108">
        <v>1</v>
      </c>
      <c r="G72" s="106">
        <v>1</v>
      </c>
      <c r="H72" s="107" t="s">
        <v>59</v>
      </c>
      <c r="I72" s="105"/>
      <c r="J72" s="64">
        <f t="shared" si="45"/>
        <v>0</v>
      </c>
      <c r="K72" s="132"/>
      <c r="L72" s="64">
        <f>SUMIF(order!C:C,A:A,order!G:G)</f>
        <v>0</v>
      </c>
      <c r="M72" s="64">
        <f>SUMIF(order!C:C,A:A,order!H:H)</f>
        <v>0</v>
      </c>
      <c r="N72" s="64">
        <f t="shared" si="42"/>
        <v>0</v>
      </c>
      <c r="O72" s="64">
        <f t="shared" si="43"/>
        <v>0</v>
      </c>
      <c r="AG72" s="50"/>
      <c r="AH72" s="50"/>
    </row>
    <row r="73" spans="1:34" s="49" customFormat="1">
      <c r="A73" s="53">
        <v>1046</v>
      </c>
      <c r="B73" s="71" t="s">
        <v>70</v>
      </c>
      <c r="C73" s="98"/>
      <c r="D73" s="100" t="s">
        <v>69</v>
      </c>
      <c r="F73" s="108">
        <v>1</v>
      </c>
      <c r="G73" s="106">
        <v>1</v>
      </c>
      <c r="H73" s="107" t="s">
        <v>59</v>
      </c>
      <c r="I73" s="105"/>
      <c r="J73" s="64">
        <f t="shared" si="45"/>
        <v>0</v>
      </c>
      <c r="K73" s="132"/>
      <c r="L73" s="64">
        <f>SUMIF(order!C:C,A:A,order!G:G)</f>
        <v>0</v>
      </c>
      <c r="M73" s="64">
        <f>SUMIF(order!C:C,A:A,order!H:H)</f>
        <v>0</v>
      </c>
      <c r="N73" s="64">
        <f t="shared" si="42"/>
        <v>0</v>
      </c>
      <c r="O73" s="64">
        <f t="shared" si="43"/>
        <v>0</v>
      </c>
      <c r="AG73" s="50"/>
      <c r="AH73" s="50"/>
    </row>
    <row r="74" spans="1:34" s="49" customFormat="1">
      <c r="A74" s="53">
        <v>1047</v>
      </c>
      <c r="B74" s="71" t="s">
        <v>71</v>
      </c>
      <c r="C74" s="98"/>
      <c r="D74" s="100" t="s">
        <v>69</v>
      </c>
      <c r="E74" s="71"/>
      <c r="F74" s="108">
        <v>1</v>
      </c>
      <c r="G74" s="106">
        <v>1</v>
      </c>
      <c r="H74" s="107" t="s">
        <v>59</v>
      </c>
      <c r="I74" s="105"/>
      <c r="J74" s="64">
        <f t="shared" si="45"/>
        <v>0</v>
      </c>
      <c r="K74" s="132"/>
      <c r="L74" s="64">
        <f>SUMIF(order!C:C,A:A,order!G:G)</f>
        <v>0</v>
      </c>
      <c r="M74" s="64">
        <f>SUMIF(order!C:C,A:A,order!H:H)</f>
        <v>0</v>
      </c>
      <c r="N74" s="64">
        <f t="shared" si="42"/>
        <v>0</v>
      </c>
      <c r="O74" s="64">
        <f t="shared" si="43"/>
        <v>0</v>
      </c>
      <c r="AG74" s="50"/>
      <c r="AH74" s="50"/>
    </row>
    <row r="75" spans="1:34" s="49" customFormat="1">
      <c r="A75" s="53">
        <v>1048</v>
      </c>
      <c r="B75" s="71" t="s">
        <v>72</v>
      </c>
      <c r="C75" s="98"/>
      <c r="D75" s="100" t="s">
        <v>69</v>
      </c>
      <c r="F75" s="108">
        <v>1</v>
      </c>
      <c r="G75" s="106">
        <v>1</v>
      </c>
      <c r="H75" s="107" t="s">
        <v>59</v>
      </c>
      <c r="I75" s="105"/>
      <c r="J75" s="64">
        <f t="shared" si="45"/>
        <v>0</v>
      </c>
      <c r="K75" s="132"/>
      <c r="L75" s="64">
        <f>SUMIF(order!C:C,A:A,order!G:G)</f>
        <v>0</v>
      </c>
      <c r="M75" s="64">
        <f>SUMIF(order!C:C,A:A,order!H:H)</f>
        <v>0</v>
      </c>
      <c r="N75" s="64">
        <f t="shared" si="42"/>
        <v>0</v>
      </c>
      <c r="O75" s="64">
        <f t="shared" si="43"/>
        <v>0</v>
      </c>
      <c r="AG75" s="50"/>
      <c r="AH75" s="50"/>
    </row>
    <row r="76" spans="1:34" s="49" customFormat="1">
      <c r="A76" s="53">
        <v>1049</v>
      </c>
      <c r="B76" s="71" t="s">
        <v>73</v>
      </c>
      <c r="C76" s="98"/>
      <c r="D76" s="100" t="s">
        <v>69</v>
      </c>
      <c r="F76" s="108">
        <v>1</v>
      </c>
      <c r="G76" s="106">
        <v>1</v>
      </c>
      <c r="H76" s="107" t="s">
        <v>59</v>
      </c>
      <c r="I76" s="105"/>
      <c r="J76" s="64">
        <f t="shared" si="45"/>
        <v>0</v>
      </c>
      <c r="K76" s="132"/>
      <c r="L76" s="64">
        <f>SUMIF(order!C:C,A:A,order!G:G)</f>
        <v>0</v>
      </c>
      <c r="M76" s="64">
        <f>SUMIF(order!C:C,A:A,order!H:H)</f>
        <v>0</v>
      </c>
      <c r="N76" s="64">
        <f t="shared" si="42"/>
        <v>0</v>
      </c>
      <c r="O76" s="64">
        <f t="shared" si="43"/>
        <v>0</v>
      </c>
      <c r="AG76" s="50"/>
      <c r="AH76" s="50"/>
    </row>
    <row r="77" spans="1:34" s="49" customFormat="1">
      <c r="A77" s="53">
        <v>1050</v>
      </c>
      <c r="B77" s="71" t="s">
        <v>74</v>
      </c>
      <c r="C77" s="98"/>
      <c r="D77" s="100" t="s">
        <v>69</v>
      </c>
      <c r="E77" s="71"/>
      <c r="F77" s="108">
        <v>1</v>
      </c>
      <c r="G77" s="106">
        <v>1</v>
      </c>
      <c r="H77" s="107" t="s">
        <v>59</v>
      </c>
      <c r="I77" s="105"/>
      <c r="J77" s="64">
        <f t="shared" si="45"/>
        <v>0</v>
      </c>
      <c r="K77" s="132"/>
      <c r="L77" s="64">
        <f>SUMIF(order!C:C,A:A,order!G:G)</f>
        <v>0</v>
      </c>
      <c r="M77" s="64">
        <f>SUMIF(order!C:C,A:A,order!H:H)</f>
        <v>0</v>
      </c>
      <c r="N77" s="64">
        <f t="shared" si="42"/>
        <v>0</v>
      </c>
      <c r="O77" s="64">
        <f t="shared" si="43"/>
        <v>0</v>
      </c>
      <c r="AG77" s="50"/>
      <c r="AH77" s="50"/>
    </row>
    <row r="78" spans="1:34" s="49" customFormat="1">
      <c r="A78" s="73">
        <v>1051</v>
      </c>
      <c r="B78" s="74" t="s">
        <v>75</v>
      </c>
      <c r="C78" s="74"/>
      <c r="D78" s="100" t="s">
        <v>76</v>
      </c>
      <c r="E78" s="71"/>
      <c r="F78" s="108">
        <v>1</v>
      </c>
      <c r="G78" s="106">
        <v>1</v>
      </c>
      <c r="H78" s="107" t="s">
        <v>59</v>
      </c>
      <c r="I78" s="105"/>
      <c r="J78" s="64">
        <f t="shared" si="45"/>
        <v>0</v>
      </c>
      <c r="K78" s="132"/>
      <c r="L78" s="64">
        <f>SUMIF(order!C:C,A:A,order!G:G)</f>
        <v>0</v>
      </c>
      <c r="M78" s="64">
        <f>SUMIF(order!C:C,A:A,order!H:H)</f>
        <v>0</v>
      </c>
      <c r="N78" s="64">
        <f t="shared" si="42"/>
        <v>0</v>
      </c>
      <c r="O78" s="64">
        <f t="shared" si="43"/>
        <v>0</v>
      </c>
      <c r="AG78" s="50"/>
      <c r="AH78" s="50"/>
    </row>
    <row r="79" spans="1:34" s="49" customFormat="1">
      <c r="A79" s="53"/>
      <c r="B79" s="57" t="s">
        <v>77</v>
      </c>
      <c r="C79" s="75"/>
      <c r="D79" s="100"/>
      <c r="E79" s="71"/>
      <c r="F79" s="105"/>
      <c r="G79" s="106"/>
      <c r="H79" s="107"/>
      <c r="I79" s="105"/>
      <c r="J79" s="84">
        <f t="shared" ref="J79:O79" si="46">SUM(J64:J78)</f>
        <v>0</v>
      </c>
      <c r="K79" s="133">
        <f t="shared" si="46"/>
        <v>0</v>
      </c>
      <c r="L79" s="84">
        <f t="shared" si="46"/>
        <v>0</v>
      </c>
      <c r="M79" s="84">
        <f t="shared" si="46"/>
        <v>0</v>
      </c>
      <c r="N79" s="84">
        <f t="shared" si="46"/>
        <v>0</v>
      </c>
      <c r="O79" s="84">
        <f t="shared" si="46"/>
        <v>0</v>
      </c>
      <c r="P79" s="85"/>
      <c r="AG79" s="50"/>
      <c r="AH79" s="50"/>
    </row>
    <row r="80" spans="1:34" s="49" customFormat="1">
      <c r="A80" s="53"/>
      <c r="B80" s="71"/>
      <c r="C80" s="71"/>
      <c r="D80" s="100"/>
      <c r="E80" s="71"/>
      <c r="F80" s="105"/>
      <c r="G80" s="106"/>
      <c r="H80" s="107"/>
      <c r="I80" s="105"/>
      <c r="J80" s="64"/>
      <c r="K80" s="132"/>
      <c r="L80" s="64"/>
      <c r="M80" s="64"/>
      <c r="N80" s="64"/>
      <c r="O80" s="64"/>
      <c r="AG80" s="50"/>
      <c r="AH80" s="50"/>
    </row>
    <row r="81" spans="1:34" s="49" customFormat="1">
      <c r="A81" s="56">
        <v>1100</v>
      </c>
      <c r="B81" s="57" t="s">
        <v>15</v>
      </c>
      <c r="C81" s="57"/>
      <c r="D81" s="101"/>
      <c r="E81" s="71"/>
      <c r="F81" s="105"/>
      <c r="G81" s="106"/>
      <c r="H81" s="107"/>
      <c r="I81" s="105"/>
      <c r="J81" s="64"/>
      <c r="K81" s="132"/>
      <c r="L81" s="64"/>
      <c r="M81" s="64"/>
      <c r="N81" s="64"/>
      <c r="O81" s="64"/>
      <c r="AG81" s="50"/>
      <c r="AH81" s="50"/>
    </row>
    <row r="82" spans="1:34" s="49" customFormat="1">
      <c r="A82" s="53">
        <v>1101</v>
      </c>
      <c r="B82" s="74" t="s">
        <v>78</v>
      </c>
      <c r="C82" s="74"/>
      <c r="D82" s="100" t="s">
        <v>79</v>
      </c>
      <c r="E82" s="71"/>
      <c r="F82" s="105">
        <v>1</v>
      </c>
      <c r="G82" s="106">
        <v>1</v>
      </c>
      <c r="H82" s="107" t="s">
        <v>59</v>
      </c>
      <c r="I82" s="105"/>
      <c r="J82" s="64">
        <f t="shared" ref="J82:J87" si="47">F82*G82*I82</f>
        <v>0</v>
      </c>
      <c r="K82" s="132"/>
      <c r="L82" s="64">
        <f>SUMIF(order!C:C,A:A,order!G:G)</f>
        <v>0</v>
      </c>
      <c r="M82" s="64">
        <f>SUMIF(order!C:C,A:A,order!H:H)</f>
        <v>0</v>
      </c>
      <c r="N82" s="64">
        <f t="shared" ref="N82:N87" si="48">L:L+M:M</f>
        <v>0</v>
      </c>
      <c r="O82" s="64">
        <f t="shared" ref="O82:O87" si="49">J:J-N:N</f>
        <v>0</v>
      </c>
      <c r="AG82" s="50"/>
      <c r="AH82" s="50"/>
    </row>
    <row r="83" spans="1:34" s="49" customFormat="1">
      <c r="A83" s="73">
        <v>1103</v>
      </c>
      <c r="B83" s="74" t="s">
        <v>80</v>
      </c>
      <c r="C83" s="74"/>
      <c r="D83" s="100" t="s">
        <v>79</v>
      </c>
      <c r="E83" s="71"/>
      <c r="F83" s="105">
        <v>1</v>
      </c>
      <c r="G83" s="106">
        <v>1</v>
      </c>
      <c r="H83" s="107" t="s">
        <v>59</v>
      </c>
      <c r="I83" s="105"/>
      <c r="J83" s="64">
        <f t="shared" si="47"/>
        <v>0</v>
      </c>
      <c r="K83" s="132"/>
      <c r="L83" s="64">
        <f>SUMIF(order!C:C,A:A,order!G:G)</f>
        <v>0</v>
      </c>
      <c r="M83" s="64">
        <f>SUMIF(order!C:C,A:A,order!H:H)</f>
        <v>0</v>
      </c>
      <c r="N83" s="64">
        <f t="shared" si="48"/>
        <v>0</v>
      </c>
      <c r="O83" s="64">
        <f t="shared" si="49"/>
        <v>0</v>
      </c>
      <c r="AG83" s="50"/>
      <c r="AH83" s="50"/>
    </row>
    <row r="84" spans="1:34" s="49" customFormat="1">
      <c r="A84" s="73">
        <v>1104</v>
      </c>
      <c r="B84" s="74" t="s">
        <v>81</v>
      </c>
      <c r="C84" s="74"/>
      <c r="D84" s="100" t="s">
        <v>79</v>
      </c>
      <c r="E84" s="71"/>
      <c r="F84" s="105">
        <v>1</v>
      </c>
      <c r="G84" s="106">
        <v>1</v>
      </c>
      <c r="H84" s="107" t="s">
        <v>59</v>
      </c>
      <c r="I84" s="105"/>
      <c r="J84" s="64">
        <f t="shared" si="47"/>
        <v>0</v>
      </c>
      <c r="K84" s="132"/>
      <c r="L84" s="64">
        <f>SUMIF(order!C:C,A:A,order!G:G)</f>
        <v>0</v>
      </c>
      <c r="M84" s="64">
        <f>SUMIF(order!C:C,A:A,order!H:H)</f>
        <v>0</v>
      </c>
      <c r="N84" s="64">
        <f t="shared" si="48"/>
        <v>0</v>
      </c>
      <c r="O84" s="64">
        <f t="shared" si="49"/>
        <v>0</v>
      </c>
      <c r="AG84" s="50"/>
      <c r="AH84" s="50"/>
    </row>
    <row r="85" spans="1:34" s="49" customFormat="1">
      <c r="A85" s="53">
        <v>1109</v>
      </c>
      <c r="B85" s="74" t="s">
        <v>82</v>
      </c>
      <c r="C85" s="74"/>
      <c r="D85" s="100" t="s">
        <v>79</v>
      </c>
      <c r="E85" s="71"/>
      <c r="F85" s="105">
        <v>1</v>
      </c>
      <c r="G85" s="106">
        <v>1</v>
      </c>
      <c r="H85" s="107" t="s">
        <v>59</v>
      </c>
      <c r="I85" s="105"/>
      <c r="J85" s="64">
        <f t="shared" si="47"/>
        <v>0</v>
      </c>
      <c r="K85" s="132"/>
      <c r="L85" s="64">
        <f>SUMIF(order!C:C,A:A,order!G:G)</f>
        <v>0</v>
      </c>
      <c r="M85" s="64">
        <f>SUMIF(order!C:C,A:A,order!H:H)</f>
        <v>0</v>
      </c>
      <c r="N85" s="64">
        <f t="shared" si="48"/>
        <v>0</v>
      </c>
      <c r="O85" s="64">
        <f t="shared" si="49"/>
        <v>0</v>
      </c>
      <c r="AG85" s="50"/>
      <c r="AH85" s="50"/>
    </row>
    <row r="86" spans="1:34" s="49" customFormat="1">
      <c r="A86" s="53">
        <v>1110</v>
      </c>
      <c r="B86" s="74" t="s">
        <v>83</v>
      </c>
      <c r="C86" s="74"/>
      <c r="D86" s="100" t="s">
        <v>79</v>
      </c>
      <c r="E86" s="71"/>
      <c r="F86" s="105">
        <v>1</v>
      </c>
      <c r="G86" s="106">
        <v>1</v>
      </c>
      <c r="H86" s="107" t="s">
        <v>59</v>
      </c>
      <c r="I86" s="105"/>
      <c r="J86" s="64">
        <f t="shared" si="47"/>
        <v>0</v>
      </c>
      <c r="K86" s="132"/>
      <c r="L86" s="64">
        <f>SUMIF(order!C:C,A:A,order!G:G)</f>
        <v>0</v>
      </c>
      <c r="M86" s="64">
        <f>SUMIF(order!C:C,A:A,order!H:H)</f>
        <v>0</v>
      </c>
      <c r="N86" s="64">
        <f t="shared" si="48"/>
        <v>0</v>
      </c>
      <c r="O86" s="64">
        <f t="shared" si="49"/>
        <v>0</v>
      </c>
      <c r="AG86" s="50"/>
      <c r="AH86" s="50"/>
    </row>
    <row r="87" spans="1:34" s="49" customFormat="1">
      <c r="A87" s="53">
        <v>1111</v>
      </c>
      <c r="B87" s="74" t="s">
        <v>84</v>
      </c>
      <c r="C87" s="74"/>
      <c r="D87" s="100" t="s">
        <v>79</v>
      </c>
      <c r="E87" s="71"/>
      <c r="F87" s="105">
        <v>1</v>
      </c>
      <c r="G87" s="106">
        <v>1</v>
      </c>
      <c r="H87" s="107" t="s">
        <v>59</v>
      </c>
      <c r="I87" s="105"/>
      <c r="J87" s="64">
        <f t="shared" si="47"/>
        <v>0</v>
      </c>
      <c r="K87" s="132"/>
      <c r="L87" s="64">
        <f>SUMIF(order!C:C,A:A,order!G:G)</f>
        <v>0</v>
      </c>
      <c r="M87" s="64">
        <f>SUMIF(order!C:C,A:A,order!H:H)</f>
        <v>0</v>
      </c>
      <c r="N87" s="64">
        <f t="shared" si="48"/>
        <v>0</v>
      </c>
      <c r="O87" s="64">
        <f t="shared" si="49"/>
        <v>0</v>
      </c>
      <c r="AG87" s="50"/>
      <c r="AH87" s="50"/>
    </row>
    <row r="88" spans="1:34" s="49" customFormat="1">
      <c r="A88" s="53"/>
      <c r="B88" s="57" t="s">
        <v>77</v>
      </c>
      <c r="C88" s="75"/>
      <c r="D88" s="100"/>
      <c r="E88" s="71"/>
      <c r="F88" s="105"/>
      <c r="G88" s="106"/>
      <c r="H88" s="107"/>
      <c r="I88" s="105"/>
      <c r="J88" s="84">
        <f t="shared" ref="J88:O88" si="50">SUM(J82:J87)</f>
        <v>0</v>
      </c>
      <c r="K88" s="133">
        <f t="shared" si="50"/>
        <v>0</v>
      </c>
      <c r="L88" s="84">
        <f t="shared" si="50"/>
        <v>0</v>
      </c>
      <c r="M88" s="84">
        <f t="shared" si="50"/>
        <v>0</v>
      </c>
      <c r="N88" s="84">
        <f t="shared" si="50"/>
        <v>0</v>
      </c>
      <c r="O88" s="84">
        <f t="shared" si="50"/>
        <v>0</v>
      </c>
      <c r="P88" s="85"/>
      <c r="AG88" s="50"/>
      <c r="AH88" s="50"/>
    </row>
    <row r="89" spans="1:34" s="49" customFormat="1">
      <c r="A89" s="53"/>
      <c r="B89" s="57"/>
      <c r="C89" s="75"/>
      <c r="D89" s="100"/>
      <c r="E89" s="71"/>
      <c r="F89" s="105"/>
      <c r="G89" s="106"/>
      <c r="H89" s="107"/>
      <c r="I89" s="105"/>
      <c r="J89" s="59"/>
      <c r="K89" s="134"/>
      <c r="L89" s="59"/>
      <c r="M89" s="59"/>
      <c r="N89" s="59"/>
      <c r="O89" s="59"/>
      <c r="AG89" s="50"/>
      <c r="AH89" s="50"/>
    </row>
    <row r="90" spans="1:34" s="49" customFormat="1">
      <c r="A90" s="56">
        <v>1200</v>
      </c>
      <c r="B90" s="57" t="s">
        <v>16</v>
      </c>
      <c r="C90" s="57"/>
      <c r="D90" s="101"/>
      <c r="E90" s="71"/>
      <c r="F90" s="105"/>
      <c r="G90" s="106"/>
      <c r="H90" s="107"/>
      <c r="I90" s="106"/>
      <c r="J90" s="64"/>
      <c r="K90" s="132"/>
      <c r="L90" s="64"/>
      <c r="M90" s="64"/>
      <c r="N90" s="64"/>
      <c r="O90" s="64"/>
      <c r="AG90" s="50"/>
      <c r="AH90" s="50"/>
    </row>
    <row r="91" spans="1:34" s="49" customFormat="1">
      <c r="A91" s="73">
        <v>1205</v>
      </c>
      <c r="B91" s="71" t="s">
        <v>85</v>
      </c>
      <c r="C91" s="71"/>
      <c r="D91" s="100" t="s">
        <v>65</v>
      </c>
      <c r="E91" s="71"/>
      <c r="F91" s="105">
        <v>1</v>
      </c>
      <c r="G91" s="106">
        <v>1</v>
      </c>
      <c r="H91" s="107" t="s">
        <v>59</v>
      </c>
      <c r="I91" s="105"/>
      <c r="J91" s="64">
        <f t="shared" ref="J91" si="51">F91*G91*I91</f>
        <v>0</v>
      </c>
      <c r="K91" s="132"/>
      <c r="L91" s="64">
        <f>SUMIF(order!C:C,A:A,order!G:G)</f>
        <v>0</v>
      </c>
      <c r="M91" s="64">
        <f>SUMIF(order!C:C,A:A,order!H:H)</f>
        <v>0</v>
      </c>
      <c r="N91" s="64">
        <f>L:L+M:M</f>
        <v>0</v>
      </c>
      <c r="O91" s="64">
        <f>J:J-N:N</f>
        <v>0</v>
      </c>
      <c r="AG91" s="50"/>
      <c r="AH91" s="50"/>
    </row>
    <row r="92" spans="1:34" s="49" customFormat="1">
      <c r="A92" s="53"/>
      <c r="B92" s="57" t="s">
        <v>77</v>
      </c>
      <c r="C92" s="75"/>
      <c r="D92" s="100"/>
      <c r="E92" s="71"/>
      <c r="F92" s="105"/>
      <c r="G92" s="106"/>
      <c r="H92" s="107"/>
      <c r="I92" s="105"/>
      <c r="J92" s="84">
        <f t="shared" ref="J92:O92" si="52">SUM(J91:J91)</f>
        <v>0</v>
      </c>
      <c r="K92" s="133">
        <f t="shared" si="52"/>
        <v>0</v>
      </c>
      <c r="L92" s="84">
        <f t="shared" si="52"/>
        <v>0</v>
      </c>
      <c r="M92" s="84">
        <f t="shared" si="52"/>
        <v>0</v>
      </c>
      <c r="N92" s="84">
        <f t="shared" si="52"/>
        <v>0</v>
      </c>
      <c r="O92" s="84">
        <f t="shared" si="52"/>
        <v>0</v>
      </c>
      <c r="P92" s="85"/>
      <c r="AG92" s="50"/>
      <c r="AH92" s="50"/>
    </row>
    <row r="93" spans="1:34" s="49" customFormat="1">
      <c r="A93" s="53"/>
      <c r="B93" s="57"/>
      <c r="C93" s="75"/>
      <c r="D93" s="100"/>
      <c r="E93" s="71"/>
      <c r="F93" s="105"/>
      <c r="G93" s="106"/>
      <c r="H93" s="107"/>
      <c r="I93" s="105"/>
      <c r="J93" s="59"/>
      <c r="K93" s="134"/>
      <c r="L93" s="59"/>
      <c r="M93" s="59"/>
      <c r="N93" s="59"/>
      <c r="O93" s="59"/>
      <c r="AG93" s="50"/>
      <c r="AH93" s="50"/>
    </row>
    <row r="94" spans="1:34" s="49" customFormat="1">
      <c r="A94" s="56">
        <v>1300</v>
      </c>
      <c r="B94" s="57" t="s">
        <v>17</v>
      </c>
      <c r="C94" s="57"/>
      <c r="D94" s="101"/>
      <c r="E94" s="71"/>
      <c r="F94" s="105"/>
      <c r="G94" s="106"/>
      <c r="H94" s="107"/>
      <c r="I94" s="105"/>
      <c r="J94" s="64"/>
      <c r="K94" s="132"/>
      <c r="L94" s="64"/>
      <c r="M94" s="64"/>
      <c r="N94" s="64"/>
      <c r="O94" s="64"/>
      <c r="AG94" s="50"/>
      <c r="AH94" s="50"/>
    </row>
    <row r="95" spans="1:34" s="49" customFormat="1">
      <c r="A95" s="53">
        <v>1301</v>
      </c>
      <c r="B95" s="71" t="s">
        <v>17</v>
      </c>
      <c r="C95" s="71" t="s">
        <v>86</v>
      </c>
      <c r="D95" s="100" t="s">
        <v>65</v>
      </c>
      <c r="E95" s="71"/>
      <c r="F95" s="105">
        <v>1</v>
      </c>
      <c r="G95" s="106">
        <v>1</v>
      </c>
      <c r="H95" s="107" t="s">
        <v>59</v>
      </c>
      <c r="I95" s="105"/>
      <c r="J95" s="64">
        <f>'1301 Director'!C2</f>
        <v>0</v>
      </c>
      <c r="K95" s="132">
        <f>+'1301 Director'!D2</f>
        <v>0</v>
      </c>
      <c r="L95" s="64">
        <f>+'1301 Director'!E2</f>
        <v>0</v>
      </c>
      <c r="M95" s="64">
        <f>+'1301 Director'!F4</f>
        <v>0</v>
      </c>
      <c r="N95" s="64">
        <f>L:L+M:M</f>
        <v>0</v>
      </c>
      <c r="O95" s="64">
        <f>J:J-N:N</f>
        <v>0</v>
      </c>
      <c r="AG95" s="50"/>
      <c r="AH95" s="50"/>
    </row>
    <row r="96" spans="1:34" s="49" customFormat="1">
      <c r="A96" s="73">
        <v>1310</v>
      </c>
      <c r="B96" s="71" t="s">
        <v>60</v>
      </c>
      <c r="C96" s="71"/>
      <c r="D96" s="100" t="s">
        <v>69</v>
      </c>
      <c r="E96" s="71"/>
      <c r="F96" s="105">
        <v>1</v>
      </c>
      <c r="G96" s="106">
        <v>1</v>
      </c>
      <c r="H96" s="107" t="s">
        <v>59</v>
      </c>
      <c r="I96" s="105"/>
      <c r="J96" s="64">
        <f>F96*G96*I96</f>
        <v>0</v>
      </c>
      <c r="K96" s="132"/>
      <c r="L96" s="64">
        <f>SUMIF(order!C:C,A:A,order!G:G)</f>
        <v>0</v>
      </c>
      <c r="M96" s="64">
        <f>SUMIF(order!C:C,A:A,order!H:H)</f>
        <v>0</v>
      </c>
      <c r="N96" s="64">
        <f>L:L+M:M</f>
        <v>0</v>
      </c>
      <c r="O96" s="64">
        <f>J:J-N:N</f>
        <v>0</v>
      </c>
      <c r="AG96" s="50"/>
      <c r="AH96" s="50"/>
    </row>
    <row r="97" spans="1:34" s="49" customFormat="1">
      <c r="A97" s="53">
        <v>1311</v>
      </c>
      <c r="B97" s="71" t="s">
        <v>87</v>
      </c>
      <c r="C97" s="71"/>
      <c r="D97" s="100"/>
      <c r="E97" s="71"/>
      <c r="F97" s="105">
        <v>1</v>
      </c>
      <c r="G97" s="106">
        <v>1</v>
      </c>
      <c r="H97" s="107" t="s">
        <v>59</v>
      </c>
      <c r="I97" s="105"/>
      <c r="J97" s="64">
        <f>F97*G97*I97</f>
        <v>0</v>
      </c>
      <c r="K97" s="132"/>
      <c r="L97" s="64">
        <f>SUMIF(order!C:C,A:A,order!G:G)</f>
        <v>0</v>
      </c>
      <c r="M97" s="64">
        <f>SUMIF(order!C:C,A:A,order!H:H)</f>
        <v>0</v>
      </c>
      <c r="N97" s="64">
        <f>L:L+M:M</f>
        <v>0</v>
      </c>
      <c r="O97" s="64">
        <f>J:J-N:N</f>
        <v>0</v>
      </c>
      <c r="AG97" s="50"/>
      <c r="AH97" s="50"/>
    </row>
    <row r="98" spans="1:34" s="49" customFormat="1">
      <c r="A98" s="53"/>
      <c r="B98" s="57" t="s">
        <v>77</v>
      </c>
      <c r="C98" s="75"/>
      <c r="D98" s="100"/>
      <c r="E98" s="71"/>
      <c r="F98" s="105"/>
      <c r="G98" s="106"/>
      <c r="H98" s="107"/>
      <c r="I98" s="105"/>
      <c r="J98" s="84">
        <f>SUM(J95:J97)</f>
        <v>0</v>
      </c>
      <c r="K98" s="133">
        <f t="shared" ref="K98:O98" si="53">SUM(K95:K97)</f>
        <v>0</v>
      </c>
      <c r="L98" s="84">
        <f t="shared" si="53"/>
        <v>0</v>
      </c>
      <c r="M98" s="84">
        <f t="shared" si="53"/>
        <v>0</v>
      </c>
      <c r="N98" s="84">
        <f t="shared" si="53"/>
        <v>0</v>
      </c>
      <c r="O98" s="84">
        <f t="shared" si="53"/>
        <v>0</v>
      </c>
      <c r="P98" s="85"/>
      <c r="AG98" s="50"/>
      <c r="AH98" s="50"/>
    </row>
    <row r="99" spans="1:34" s="49" customFormat="1">
      <c r="A99" s="53"/>
      <c r="B99" s="71"/>
      <c r="C99" s="71"/>
      <c r="D99" s="100"/>
      <c r="E99" s="71"/>
      <c r="F99" s="105"/>
      <c r="G99" s="106"/>
      <c r="H99" s="106"/>
      <c r="I99" s="105"/>
      <c r="J99" s="64"/>
      <c r="K99" s="132"/>
      <c r="L99" s="64"/>
      <c r="M99" s="64"/>
      <c r="N99" s="64"/>
      <c r="O99" s="64"/>
      <c r="AG99" s="50"/>
      <c r="AH99" s="50"/>
    </row>
    <row r="100" spans="1:34" s="49" customFormat="1">
      <c r="A100" s="56">
        <v>1400</v>
      </c>
      <c r="B100" s="57" t="s">
        <v>18</v>
      </c>
      <c r="C100" s="75"/>
      <c r="D100" s="101"/>
      <c r="E100" s="71"/>
      <c r="F100" s="105"/>
      <c r="G100" s="106"/>
      <c r="H100" s="107"/>
      <c r="I100" s="105"/>
      <c r="J100" s="51" t="s">
        <v>50</v>
      </c>
      <c r="K100" s="132"/>
      <c r="L100" s="51" t="s">
        <v>50</v>
      </c>
      <c r="M100" s="51" t="s">
        <v>50</v>
      </c>
      <c r="N100" s="51" t="s">
        <v>50</v>
      </c>
      <c r="O100" s="51" t="s">
        <v>50</v>
      </c>
      <c r="AG100" s="50"/>
      <c r="AH100" s="50"/>
    </row>
    <row r="101" spans="1:34" s="49" customFormat="1">
      <c r="A101" s="53">
        <v>1401</v>
      </c>
      <c r="B101" s="71" t="s">
        <v>88</v>
      </c>
      <c r="C101" s="98"/>
      <c r="D101" s="100" t="s">
        <v>67</v>
      </c>
      <c r="E101" s="71"/>
      <c r="F101" s="105">
        <v>1</v>
      </c>
      <c r="G101" s="106">
        <v>1</v>
      </c>
      <c r="H101" s="107" t="s">
        <v>89</v>
      </c>
      <c r="I101" s="105"/>
      <c r="J101" s="64">
        <f t="shared" ref="J101:J107" si="54">F101*G101*I101</f>
        <v>0</v>
      </c>
      <c r="K101" s="132"/>
      <c r="L101" s="64">
        <f>SUMIF(order!C:C,A:A,order!G:G)</f>
        <v>0</v>
      </c>
      <c r="M101" s="64">
        <f>SUMIF(order!C:C,A:A,order!H:H)</f>
        <v>0</v>
      </c>
      <c r="N101" s="64">
        <f>L:L+M:M</f>
        <v>0</v>
      </c>
      <c r="O101" s="64">
        <f>J:J-N:N</f>
        <v>0</v>
      </c>
      <c r="AG101" s="50"/>
      <c r="AH101" s="50"/>
    </row>
    <row r="102" spans="1:34" s="49" customFormat="1">
      <c r="A102" s="53">
        <v>1402</v>
      </c>
      <c r="B102" s="71" t="s">
        <v>90</v>
      </c>
      <c r="C102" s="98"/>
      <c r="D102" s="100" t="s">
        <v>67</v>
      </c>
      <c r="E102" s="71"/>
      <c r="F102" s="105">
        <v>1</v>
      </c>
      <c r="G102" s="106">
        <v>1</v>
      </c>
      <c r="H102" s="107" t="s">
        <v>89</v>
      </c>
      <c r="I102" s="105"/>
      <c r="J102" s="64">
        <f t="shared" si="54"/>
        <v>0</v>
      </c>
      <c r="K102" s="132"/>
      <c r="L102" s="64">
        <f>SUMIF(order!C:C,A:A,order!G:G)</f>
        <v>0</v>
      </c>
      <c r="M102" s="64">
        <f>SUMIF(order!C:C,A:A,order!H:H)</f>
        <v>0</v>
      </c>
      <c r="N102" s="64">
        <f>L:L+M:M</f>
        <v>0</v>
      </c>
      <c r="O102" s="64">
        <f>J:J-N:N</f>
        <v>0</v>
      </c>
      <c r="AG102" s="50"/>
      <c r="AH102" s="50"/>
    </row>
    <row r="103" spans="1:34" s="49" customFormat="1">
      <c r="A103" s="53">
        <v>1403</v>
      </c>
      <c r="B103" s="71" t="s">
        <v>91</v>
      </c>
      <c r="C103" s="98"/>
      <c r="D103" s="100" t="s">
        <v>67</v>
      </c>
      <c r="E103" s="71"/>
      <c r="F103" s="105">
        <v>1</v>
      </c>
      <c r="G103" s="106">
        <v>1</v>
      </c>
      <c r="H103" s="107" t="s">
        <v>89</v>
      </c>
      <c r="I103" s="105"/>
      <c r="J103" s="64">
        <f t="shared" si="54"/>
        <v>0</v>
      </c>
      <c r="K103" s="132"/>
      <c r="L103" s="64">
        <f>SUMIF(order!C:C,A:A,order!G:G)</f>
        <v>0</v>
      </c>
      <c r="M103" s="64">
        <f>SUMIF(order!C:C,A:A,order!H:H)</f>
        <v>0</v>
      </c>
      <c r="N103" s="64">
        <f>L:L+M:M</f>
        <v>0</v>
      </c>
      <c r="O103" s="64">
        <f>J:J-N:N</f>
        <v>0</v>
      </c>
      <c r="AG103" s="50"/>
      <c r="AH103" s="50"/>
    </row>
    <row r="104" spans="1:34" s="49" customFormat="1">
      <c r="A104" s="73">
        <v>1404</v>
      </c>
      <c r="B104" s="71" t="s">
        <v>92</v>
      </c>
      <c r="C104" s="98"/>
      <c r="D104" s="100" t="s">
        <v>67</v>
      </c>
      <c r="E104" s="71"/>
      <c r="F104" s="105">
        <v>1</v>
      </c>
      <c r="G104" s="106">
        <v>1</v>
      </c>
      <c r="H104" s="107" t="s">
        <v>89</v>
      </c>
      <c r="I104" s="105"/>
      <c r="J104" s="64">
        <f t="shared" ref="J104:J105" si="55">F104*G104*I104</f>
        <v>0</v>
      </c>
      <c r="K104" s="132"/>
      <c r="L104" s="64">
        <f>SUMIF(order!C:C,A:A,order!G:G)</f>
        <v>0</v>
      </c>
      <c r="M104" s="64">
        <f>SUMIF(order!C:C,A:A,order!H:H)</f>
        <v>0</v>
      </c>
      <c r="N104" s="64">
        <f t="shared" ref="N104:N105" si="56">L:L+M:M</f>
        <v>0</v>
      </c>
      <c r="O104" s="64">
        <f t="shared" ref="O104:O105" si="57">J:J-N:N</f>
        <v>0</v>
      </c>
      <c r="AG104" s="50"/>
      <c r="AH104" s="50"/>
    </row>
    <row r="105" spans="1:34" s="49" customFormat="1">
      <c r="A105" s="73">
        <v>1405</v>
      </c>
      <c r="B105" s="71" t="s">
        <v>93</v>
      </c>
      <c r="C105" s="98"/>
      <c r="D105" s="100" t="s">
        <v>67</v>
      </c>
      <c r="E105" s="71"/>
      <c r="F105" s="105">
        <v>1</v>
      </c>
      <c r="G105" s="106">
        <v>1</v>
      </c>
      <c r="H105" s="107" t="s">
        <v>89</v>
      </c>
      <c r="I105" s="105"/>
      <c r="J105" s="64">
        <f t="shared" si="55"/>
        <v>0</v>
      </c>
      <c r="K105" s="132"/>
      <c r="L105" s="64">
        <f>SUMIF(order!C:C,A:A,order!G:G)</f>
        <v>0</v>
      </c>
      <c r="M105" s="64">
        <f>SUMIF(order!C:C,A:A,order!H:H)</f>
        <v>0</v>
      </c>
      <c r="N105" s="64">
        <f t="shared" si="56"/>
        <v>0</v>
      </c>
      <c r="O105" s="64">
        <f t="shared" si="57"/>
        <v>0</v>
      </c>
      <c r="AG105" s="50"/>
      <c r="AH105" s="50"/>
    </row>
    <row r="106" spans="1:34" s="49" customFormat="1">
      <c r="A106" s="53">
        <v>1421</v>
      </c>
      <c r="B106" s="71" t="s">
        <v>94</v>
      </c>
      <c r="C106" s="98"/>
      <c r="D106" s="100" t="s">
        <v>67</v>
      </c>
      <c r="E106" s="71"/>
      <c r="F106" s="105">
        <v>1</v>
      </c>
      <c r="G106" s="106">
        <v>1</v>
      </c>
      <c r="H106" s="107" t="s">
        <v>59</v>
      </c>
      <c r="I106" s="105"/>
      <c r="J106" s="64">
        <f t="shared" si="54"/>
        <v>0</v>
      </c>
      <c r="K106" s="132"/>
      <c r="L106" s="64">
        <f>SUMIF(order!C:C,A:A,order!G:G)</f>
        <v>0</v>
      </c>
      <c r="M106" s="64">
        <f>SUMIF(order!C:C,A:A,order!H:H)</f>
        <v>0</v>
      </c>
      <c r="N106" s="64">
        <f>L:L+M:M</f>
        <v>0</v>
      </c>
      <c r="O106" s="64">
        <f>J:J-N:N</f>
        <v>0</v>
      </c>
      <c r="AG106" s="50"/>
      <c r="AH106" s="50"/>
    </row>
    <row r="107" spans="1:34" s="49" customFormat="1">
      <c r="A107" s="53">
        <v>1431</v>
      </c>
      <c r="B107" s="71" t="s">
        <v>95</v>
      </c>
      <c r="C107" s="71"/>
      <c r="D107" s="100" t="s">
        <v>67</v>
      </c>
      <c r="E107" s="71"/>
      <c r="F107" s="105">
        <v>1</v>
      </c>
      <c r="G107" s="106">
        <v>1</v>
      </c>
      <c r="H107" s="107" t="s">
        <v>89</v>
      </c>
      <c r="I107" s="105"/>
      <c r="J107" s="64">
        <f t="shared" si="54"/>
        <v>0</v>
      </c>
      <c r="K107" s="132"/>
      <c r="L107" s="64">
        <f>SUMIF(order!C:C,A:A,order!G:G)</f>
        <v>0</v>
      </c>
      <c r="M107" s="64">
        <f>SUMIF(order!C:C,A:A,order!H:H)</f>
        <v>0</v>
      </c>
      <c r="N107" s="64">
        <f>L:L+M:M</f>
        <v>0</v>
      </c>
      <c r="O107" s="64">
        <f>J:J-N:N</f>
        <v>0</v>
      </c>
      <c r="AG107" s="50"/>
      <c r="AH107" s="50"/>
    </row>
    <row r="108" spans="1:34" s="49" customFormat="1">
      <c r="A108" s="50"/>
      <c r="B108" s="57" t="s">
        <v>77</v>
      </c>
      <c r="C108" s="75"/>
      <c r="D108" s="103"/>
      <c r="E108" s="71"/>
      <c r="F108" s="105"/>
      <c r="G108" s="106"/>
      <c r="H108" s="107"/>
      <c r="I108" s="105"/>
      <c r="J108" s="84">
        <f>SUM(J101:J107)</f>
        <v>0</v>
      </c>
      <c r="K108" s="133">
        <f t="shared" ref="K108:O108" si="58">SUM(K101:K107)</f>
        <v>0</v>
      </c>
      <c r="L108" s="84">
        <f t="shared" si="58"/>
        <v>0</v>
      </c>
      <c r="M108" s="84">
        <f t="shared" si="58"/>
        <v>0</v>
      </c>
      <c r="N108" s="84">
        <f t="shared" si="58"/>
        <v>0</v>
      </c>
      <c r="O108" s="84">
        <f t="shared" si="58"/>
        <v>0</v>
      </c>
      <c r="P108" s="85"/>
      <c r="AG108" s="50"/>
      <c r="AH108" s="50"/>
    </row>
    <row r="109" spans="1:34" s="49" customFormat="1">
      <c r="A109" s="53"/>
      <c r="B109" s="71"/>
      <c r="C109" s="71"/>
      <c r="D109" s="100"/>
      <c r="E109" s="71"/>
      <c r="F109" s="105"/>
      <c r="G109" s="106"/>
      <c r="H109" s="106"/>
      <c r="I109" s="105"/>
      <c r="J109" s="64"/>
      <c r="K109" s="132"/>
      <c r="L109" s="64"/>
      <c r="M109" s="64"/>
      <c r="N109" s="64"/>
      <c r="O109" s="64"/>
      <c r="AG109" s="50"/>
      <c r="AH109" s="50"/>
    </row>
    <row r="110" spans="1:34" s="49" customFormat="1">
      <c r="A110" s="56">
        <v>2000</v>
      </c>
      <c r="B110" s="57" t="s">
        <v>20</v>
      </c>
      <c r="C110" s="57"/>
      <c r="D110" s="101"/>
      <c r="E110" s="71"/>
      <c r="F110" s="105"/>
      <c r="G110" s="106"/>
      <c r="H110" s="107"/>
      <c r="I110" s="105"/>
      <c r="J110" s="64"/>
      <c r="K110" s="132"/>
      <c r="L110" s="64"/>
      <c r="M110" s="64"/>
      <c r="N110" s="64"/>
      <c r="O110" s="64"/>
      <c r="AG110" s="50"/>
      <c r="AH110" s="50"/>
    </row>
    <row r="111" spans="1:34" s="49" customFormat="1">
      <c r="A111" s="53">
        <v>2001</v>
      </c>
      <c r="B111" s="71" t="s">
        <v>96</v>
      </c>
      <c r="C111" s="71"/>
      <c r="D111" s="100" t="s">
        <v>97</v>
      </c>
      <c r="E111" s="71"/>
      <c r="F111" s="105">
        <v>1</v>
      </c>
      <c r="G111" s="106">
        <v>1</v>
      </c>
      <c r="H111" s="107" t="s">
        <v>98</v>
      </c>
      <c r="I111" s="105"/>
      <c r="J111" s="64">
        <f t="shared" ref="J111" si="59">F111*G111*I111</f>
        <v>0</v>
      </c>
      <c r="K111" s="132"/>
      <c r="L111" s="64">
        <f>SUMIF(order!C:C,A:A,order!G:G)</f>
        <v>0</v>
      </c>
      <c r="M111" s="64">
        <f>SUMIF(order!C:C,A:A,order!H:H)</f>
        <v>0</v>
      </c>
      <c r="N111" s="64">
        <f>L:L+M:M</f>
        <v>0</v>
      </c>
      <c r="O111" s="64">
        <f>J:J-N:N</f>
        <v>0</v>
      </c>
      <c r="AG111" s="50"/>
      <c r="AH111" s="50"/>
    </row>
    <row r="112" spans="1:34" s="49" customFormat="1">
      <c r="A112" s="73">
        <v>2004</v>
      </c>
      <c r="B112" s="71" t="s">
        <v>99</v>
      </c>
      <c r="C112" s="71"/>
      <c r="D112" s="100" t="s">
        <v>97</v>
      </c>
      <c r="E112" s="71"/>
      <c r="F112" s="105">
        <v>1</v>
      </c>
      <c r="G112" s="106">
        <v>1</v>
      </c>
      <c r="H112" s="107" t="s">
        <v>98</v>
      </c>
      <c r="I112" s="105"/>
      <c r="J112" s="64">
        <f t="shared" ref="J112:J113" si="60">F112*G112*I112</f>
        <v>0</v>
      </c>
      <c r="K112" s="132"/>
      <c r="L112" s="64">
        <f>SUMIF(order!C:C,A:A,order!G:G)</f>
        <v>0</v>
      </c>
      <c r="M112" s="64">
        <f>SUMIF(order!C:C,A:A,order!H:H)</f>
        <v>0</v>
      </c>
      <c r="N112" s="64">
        <f>L:L+M:M</f>
        <v>0</v>
      </c>
      <c r="O112" s="64">
        <f>J:J-N:N</f>
        <v>0</v>
      </c>
      <c r="AG112" s="50"/>
      <c r="AH112" s="50"/>
    </row>
    <row r="113" spans="1:34" s="49" customFormat="1">
      <c r="A113" s="53">
        <v>2036</v>
      </c>
      <c r="B113" s="71" t="s">
        <v>100</v>
      </c>
      <c r="C113" s="71"/>
      <c r="D113" s="100" t="s">
        <v>97</v>
      </c>
      <c r="E113" s="71"/>
      <c r="F113" s="105">
        <v>1</v>
      </c>
      <c r="G113" s="106">
        <v>1</v>
      </c>
      <c r="H113" s="107" t="s">
        <v>89</v>
      </c>
      <c r="I113" s="105"/>
      <c r="J113" s="64">
        <f t="shared" si="60"/>
        <v>0</v>
      </c>
      <c r="K113" s="132"/>
      <c r="L113" s="64">
        <f>SUMIF(order!C:C,A:A,order!G:G)</f>
        <v>0</v>
      </c>
      <c r="M113" s="64">
        <f>SUMIF(order!C:C,A:A,order!H:H)</f>
        <v>0</v>
      </c>
      <c r="N113" s="64">
        <f>L:L+M:M</f>
        <v>0</v>
      </c>
      <c r="O113" s="64">
        <f>J:J-N:N</f>
        <v>0</v>
      </c>
      <c r="AG113" s="50"/>
      <c r="AH113" s="50"/>
    </row>
    <row r="114" spans="1:34" s="49" customFormat="1">
      <c r="A114" s="50"/>
      <c r="B114" s="57" t="s">
        <v>77</v>
      </c>
      <c r="C114" s="75"/>
      <c r="D114" s="103"/>
      <c r="E114" s="71"/>
      <c r="F114" s="105"/>
      <c r="G114" s="106"/>
      <c r="H114" s="107"/>
      <c r="I114" s="105"/>
      <c r="J114" s="84">
        <f t="shared" ref="J114:O114" si="61">SUM(J111:J113)</f>
        <v>0</v>
      </c>
      <c r="K114" s="133">
        <f t="shared" si="61"/>
        <v>0</v>
      </c>
      <c r="L114" s="84">
        <f t="shared" si="61"/>
        <v>0</v>
      </c>
      <c r="M114" s="84">
        <f t="shared" si="61"/>
        <v>0</v>
      </c>
      <c r="N114" s="84">
        <f t="shared" si="61"/>
        <v>0</v>
      </c>
      <c r="O114" s="84">
        <f t="shared" si="61"/>
        <v>0</v>
      </c>
      <c r="P114" s="85"/>
      <c r="AG114" s="50"/>
      <c r="AH114" s="50"/>
    </row>
    <row r="115" spans="1:34" s="49" customFormat="1">
      <c r="A115" s="53"/>
      <c r="B115" s="71"/>
      <c r="C115" s="71"/>
      <c r="D115" s="100"/>
      <c r="E115" s="71"/>
      <c r="F115" s="105"/>
      <c r="G115" s="106"/>
      <c r="H115" s="107"/>
      <c r="I115" s="105"/>
      <c r="J115" s="52"/>
      <c r="K115" s="132"/>
      <c r="L115" s="52"/>
      <c r="M115" s="52"/>
      <c r="N115" s="52"/>
      <c r="O115" s="52"/>
      <c r="AG115" s="50"/>
      <c r="AH115" s="50"/>
    </row>
    <row r="116" spans="1:34" s="49" customFormat="1">
      <c r="A116" s="56">
        <v>3700</v>
      </c>
      <c r="B116" s="57" t="s">
        <v>21</v>
      </c>
      <c r="C116" s="57"/>
      <c r="D116" s="101"/>
      <c r="E116" s="71"/>
      <c r="F116" s="105"/>
      <c r="G116" s="106"/>
      <c r="H116" s="107"/>
      <c r="I116" s="105"/>
      <c r="J116" s="64"/>
      <c r="K116" s="132"/>
      <c r="L116" s="64"/>
      <c r="M116" s="64"/>
      <c r="N116" s="64"/>
      <c r="O116" s="64"/>
      <c r="AG116" s="50"/>
      <c r="AH116" s="50"/>
    </row>
    <row r="117" spans="1:34" s="49" customFormat="1">
      <c r="A117" s="53">
        <v>3755</v>
      </c>
      <c r="B117" s="71" t="s">
        <v>101</v>
      </c>
      <c r="C117" s="71"/>
      <c r="D117" s="100" t="s">
        <v>76</v>
      </c>
      <c r="E117" s="71"/>
      <c r="F117" s="105">
        <v>1</v>
      </c>
      <c r="G117" s="106">
        <v>1</v>
      </c>
      <c r="H117" s="107" t="s">
        <v>59</v>
      </c>
      <c r="I117" s="105"/>
      <c r="J117" s="64">
        <f t="shared" ref="J117:J119" si="62">F117*G117*I117</f>
        <v>0</v>
      </c>
      <c r="K117" s="132"/>
      <c r="L117" s="64">
        <f>SUMIF(order!C:C,A:A,order!G:G)</f>
        <v>0</v>
      </c>
      <c r="M117" s="64">
        <f>SUMIF(order!C:C,A:A,order!H:H)</f>
        <v>0</v>
      </c>
      <c r="N117" s="64">
        <f>L:L+M:M</f>
        <v>0</v>
      </c>
      <c r="O117" s="64">
        <f>J:J-N:N</f>
        <v>0</v>
      </c>
      <c r="AG117" s="50"/>
      <c r="AH117" s="50"/>
    </row>
    <row r="118" spans="1:34" s="49" customFormat="1">
      <c r="A118" s="53">
        <v>3759</v>
      </c>
      <c r="B118" s="71" t="s">
        <v>102</v>
      </c>
      <c r="C118" s="71"/>
      <c r="D118" s="100" t="s">
        <v>76</v>
      </c>
      <c r="E118" s="71"/>
      <c r="F118" s="105">
        <v>1</v>
      </c>
      <c r="G118" s="106">
        <v>1</v>
      </c>
      <c r="H118" s="107" t="s">
        <v>59</v>
      </c>
      <c r="I118" s="105"/>
      <c r="J118" s="64">
        <f t="shared" si="62"/>
        <v>0</v>
      </c>
      <c r="K118" s="132"/>
      <c r="L118" s="64">
        <f>SUMIF(order!C:C,A:A,order!G:G)</f>
        <v>0</v>
      </c>
      <c r="M118" s="64">
        <f>SUMIF(order!C:C,A:A,order!H:H)</f>
        <v>0</v>
      </c>
      <c r="N118" s="64">
        <f>L:L+M:M</f>
        <v>0</v>
      </c>
      <c r="O118" s="64">
        <f>J:J-N:N</f>
        <v>0</v>
      </c>
      <c r="AG118" s="50"/>
      <c r="AH118" s="50"/>
    </row>
    <row r="119" spans="1:34" s="49" customFormat="1">
      <c r="A119" s="53">
        <v>3760</v>
      </c>
      <c r="B119" s="71" t="s">
        <v>103</v>
      </c>
      <c r="C119" s="98"/>
      <c r="D119" s="100" t="s">
        <v>76</v>
      </c>
      <c r="E119" s="71"/>
      <c r="F119" s="105">
        <v>1</v>
      </c>
      <c r="G119" s="106">
        <v>1</v>
      </c>
      <c r="H119" s="107" t="s">
        <v>59</v>
      </c>
      <c r="I119" s="105"/>
      <c r="J119" s="64">
        <f t="shared" si="62"/>
        <v>0</v>
      </c>
      <c r="K119" s="132"/>
      <c r="L119" s="64">
        <f>SUMIF(order!C:C,A:A,order!G:G)</f>
        <v>0</v>
      </c>
      <c r="M119" s="64">
        <f>SUMIF(order!C:C,A:A,order!H:H)</f>
        <v>0</v>
      </c>
      <c r="N119" s="64">
        <f>L:L+M:M</f>
        <v>0</v>
      </c>
      <c r="O119" s="64">
        <f>J:J-N:N</f>
        <v>0</v>
      </c>
      <c r="AG119" s="50"/>
      <c r="AH119" s="50"/>
    </row>
    <row r="120" spans="1:34" s="49" customFormat="1">
      <c r="A120" s="53"/>
      <c r="B120" s="57" t="s">
        <v>77</v>
      </c>
      <c r="C120" s="75"/>
      <c r="D120" s="100"/>
      <c r="E120" s="71"/>
      <c r="F120" s="105"/>
      <c r="G120" s="106"/>
      <c r="H120" s="107"/>
      <c r="I120" s="105"/>
      <c r="J120" s="84">
        <f t="shared" ref="J120:O120" si="63">SUM(J117:J119)</f>
        <v>0</v>
      </c>
      <c r="K120" s="133">
        <f t="shared" si="63"/>
        <v>0</v>
      </c>
      <c r="L120" s="84">
        <f t="shared" si="63"/>
        <v>0</v>
      </c>
      <c r="M120" s="84">
        <f t="shared" si="63"/>
        <v>0</v>
      </c>
      <c r="N120" s="84">
        <f t="shared" si="63"/>
        <v>0</v>
      </c>
      <c r="O120" s="84">
        <f t="shared" si="63"/>
        <v>0</v>
      </c>
      <c r="P120" s="85"/>
      <c r="AG120" s="50"/>
      <c r="AH120" s="50"/>
    </row>
    <row r="121" spans="1:34" s="49" customFormat="1">
      <c r="A121" s="50"/>
      <c r="B121" s="71"/>
      <c r="C121" s="71"/>
      <c r="D121" s="103"/>
      <c r="E121" s="71"/>
      <c r="F121" s="105"/>
      <c r="G121" s="106"/>
      <c r="H121" s="106"/>
      <c r="I121" s="105"/>
      <c r="J121" s="64"/>
      <c r="K121" s="132"/>
      <c r="L121" s="64"/>
      <c r="M121" s="64"/>
      <c r="N121" s="64"/>
      <c r="O121" s="64"/>
      <c r="AG121" s="50"/>
      <c r="AH121" s="50"/>
    </row>
    <row r="122" spans="1:34" s="49" customFormat="1">
      <c r="A122" s="56">
        <v>4000</v>
      </c>
      <c r="B122" s="57" t="s">
        <v>22</v>
      </c>
      <c r="C122" s="57"/>
      <c r="D122" s="101"/>
      <c r="E122" s="71"/>
      <c r="F122" s="105"/>
      <c r="G122" s="106"/>
      <c r="H122" s="107"/>
      <c r="I122" s="105"/>
      <c r="J122" s="64"/>
      <c r="K122" s="132"/>
      <c r="L122" s="64"/>
      <c r="M122" s="64"/>
      <c r="N122" s="64"/>
      <c r="O122" s="64"/>
      <c r="AG122" s="50"/>
      <c r="AH122" s="50"/>
    </row>
    <row r="123" spans="1:34" s="49" customFormat="1">
      <c r="A123" s="53">
        <v>4001</v>
      </c>
      <c r="B123" s="71" t="s">
        <v>104</v>
      </c>
      <c r="C123" s="98"/>
      <c r="D123" s="100" t="s">
        <v>76</v>
      </c>
      <c r="E123" s="71"/>
      <c r="F123" s="105">
        <v>1</v>
      </c>
      <c r="G123" s="106">
        <v>1</v>
      </c>
      <c r="H123" s="107" t="s">
        <v>89</v>
      </c>
      <c r="I123" s="105"/>
      <c r="J123" s="64">
        <f t="shared" ref="J123:J124" si="64">F123*G123*I123</f>
        <v>0</v>
      </c>
      <c r="K123" s="132"/>
      <c r="L123" s="64">
        <f>SUMIF(order!C:C,A:A,order!G:G)</f>
        <v>0</v>
      </c>
      <c r="M123" s="64">
        <f>SUMIF(order!C:C,A:A,order!H:H)</f>
        <v>0</v>
      </c>
      <c r="N123" s="64">
        <f>L:L+M:M</f>
        <v>0</v>
      </c>
      <c r="O123" s="64">
        <f>J:J-N:N</f>
        <v>0</v>
      </c>
      <c r="AG123" s="50"/>
      <c r="AH123" s="50"/>
    </row>
    <row r="124" spans="1:34" s="49" customFormat="1">
      <c r="A124" s="53">
        <v>4052</v>
      </c>
      <c r="B124" s="71" t="s">
        <v>105</v>
      </c>
      <c r="C124" s="98"/>
      <c r="D124" s="100" t="s">
        <v>76</v>
      </c>
      <c r="F124" s="105">
        <v>1</v>
      </c>
      <c r="G124" s="106">
        <v>1</v>
      </c>
      <c r="H124" s="107" t="s">
        <v>106</v>
      </c>
      <c r="I124" s="105"/>
      <c r="J124" s="64">
        <f t="shared" si="64"/>
        <v>0</v>
      </c>
      <c r="K124" s="132"/>
      <c r="L124" s="64">
        <f>SUMIF(order!C:C,A:A,order!G:G)</f>
        <v>0</v>
      </c>
      <c r="M124" s="64">
        <f>SUMIF(order!C:C,A:A,order!H:H)</f>
        <v>0</v>
      </c>
      <c r="N124" s="64">
        <f>L:L+M:M</f>
        <v>0</v>
      </c>
      <c r="O124" s="64">
        <f>J:J-N:N</f>
        <v>0</v>
      </c>
      <c r="AG124" s="50"/>
      <c r="AH124" s="50"/>
    </row>
    <row r="125" spans="1:34" s="49" customFormat="1">
      <c r="A125" s="53"/>
      <c r="B125" s="57" t="s">
        <v>77</v>
      </c>
      <c r="C125" s="75"/>
      <c r="D125" s="100"/>
      <c r="E125" s="71"/>
      <c r="F125" s="105"/>
      <c r="G125" s="106"/>
      <c r="H125" s="107"/>
      <c r="I125" s="105"/>
      <c r="J125" s="84">
        <f t="shared" ref="J125:O125" si="65">SUM(J123:J124)</f>
        <v>0</v>
      </c>
      <c r="K125" s="133">
        <f t="shared" si="65"/>
        <v>0</v>
      </c>
      <c r="L125" s="84">
        <f t="shared" si="65"/>
        <v>0</v>
      </c>
      <c r="M125" s="84">
        <f t="shared" si="65"/>
        <v>0</v>
      </c>
      <c r="N125" s="84">
        <f t="shared" si="65"/>
        <v>0</v>
      </c>
      <c r="O125" s="84">
        <f t="shared" si="65"/>
        <v>0</v>
      </c>
      <c r="P125" s="85"/>
      <c r="AG125" s="50"/>
      <c r="AH125" s="50"/>
    </row>
    <row r="126" spans="1:34" s="49" customFormat="1">
      <c r="A126" s="50"/>
      <c r="B126" s="71"/>
      <c r="C126" s="71"/>
      <c r="D126" s="103"/>
      <c r="E126" s="71"/>
      <c r="F126" s="105"/>
      <c r="G126" s="106"/>
      <c r="H126" s="106"/>
      <c r="I126" s="105"/>
      <c r="J126" s="64"/>
      <c r="K126" s="132"/>
      <c r="L126" s="64"/>
      <c r="M126" s="64"/>
      <c r="N126" s="64"/>
      <c r="O126" s="64"/>
      <c r="AG126" s="50"/>
      <c r="AH126" s="50"/>
    </row>
    <row r="127" spans="1:34" s="49" customFormat="1">
      <c r="A127" s="56">
        <v>4500</v>
      </c>
      <c r="B127" s="57" t="s">
        <v>23</v>
      </c>
      <c r="C127" s="57"/>
      <c r="D127" s="101"/>
      <c r="E127" s="71"/>
      <c r="F127" s="105"/>
      <c r="G127" s="106"/>
      <c r="H127" s="107"/>
      <c r="I127" s="105"/>
      <c r="J127" s="64"/>
      <c r="K127" s="132"/>
      <c r="L127" s="64"/>
      <c r="M127" s="64"/>
      <c r="N127" s="64"/>
      <c r="O127" s="64"/>
      <c r="AG127" s="50"/>
      <c r="AH127" s="50"/>
    </row>
    <row r="128" spans="1:34" s="49" customFormat="1">
      <c r="A128" s="53">
        <v>4540</v>
      </c>
      <c r="B128" s="71" t="s">
        <v>107</v>
      </c>
      <c r="C128" s="71"/>
      <c r="D128" s="100" t="s">
        <v>58</v>
      </c>
      <c r="E128" s="71"/>
      <c r="F128" s="105">
        <v>1</v>
      </c>
      <c r="G128" s="106">
        <v>1</v>
      </c>
      <c r="H128" s="107" t="s">
        <v>98</v>
      </c>
      <c r="I128" s="105"/>
      <c r="J128" s="64">
        <f t="shared" ref="J128:J134" si="66">F128*G128*I128</f>
        <v>0</v>
      </c>
      <c r="K128" s="132"/>
      <c r="L128" s="64">
        <f>SUMIF(order!C:C,A:A,order!G:G)</f>
        <v>0</v>
      </c>
      <c r="M128" s="64">
        <f>SUMIF(order!C:C,A:A,order!H:H)</f>
        <v>0</v>
      </c>
      <c r="N128" s="64">
        <f t="shared" ref="N128:N134" si="67">L:L+M:M</f>
        <v>0</v>
      </c>
      <c r="O128" s="64">
        <f t="shared" ref="O128:O134" si="68">J:J-N:N</f>
        <v>0</v>
      </c>
      <c r="AG128" s="50"/>
      <c r="AH128" s="50"/>
    </row>
    <row r="129" spans="1:34" s="49" customFormat="1">
      <c r="A129" s="53">
        <v>4541</v>
      </c>
      <c r="B129" s="71" t="s">
        <v>108</v>
      </c>
      <c r="C129" s="71"/>
      <c r="D129" s="100" t="s">
        <v>58</v>
      </c>
      <c r="E129" s="71"/>
      <c r="F129" s="105">
        <v>1</v>
      </c>
      <c r="G129" s="106">
        <v>1</v>
      </c>
      <c r="H129" s="107" t="s">
        <v>98</v>
      </c>
      <c r="I129" s="105"/>
      <c r="J129" s="64">
        <f t="shared" si="66"/>
        <v>0</v>
      </c>
      <c r="K129" s="132"/>
      <c r="L129" s="64">
        <f>SUMIF(order!C:C,A:A,order!G:G)</f>
        <v>0</v>
      </c>
      <c r="M129" s="64">
        <f>SUMIF(order!C:C,A:A,order!H:H)</f>
        <v>0</v>
      </c>
      <c r="N129" s="64">
        <f t="shared" si="67"/>
        <v>0</v>
      </c>
      <c r="O129" s="64">
        <f t="shared" si="68"/>
        <v>0</v>
      </c>
      <c r="AG129" s="50"/>
      <c r="AH129" s="50"/>
    </row>
    <row r="130" spans="1:34" s="49" customFormat="1">
      <c r="A130" s="53">
        <v>4542</v>
      </c>
      <c r="B130" s="71" t="s">
        <v>109</v>
      </c>
      <c r="C130" s="71"/>
      <c r="D130" s="100" t="s">
        <v>58</v>
      </c>
      <c r="E130" s="71"/>
      <c r="F130" s="105">
        <v>1</v>
      </c>
      <c r="G130" s="106">
        <v>1</v>
      </c>
      <c r="H130" s="107" t="s">
        <v>59</v>
      </c>
      <c r="I130" s="105"/>
      <c r="J130" s="64">
        <f t="shared" si="66"/>
        <v>0</v>
      </c>
      <c r="K130" s="132"/>
      <c r="L130" s="64">
        <f>SUMIF(order!C:C,A:A,order!G:G)</f>
        <v>0</v>
      </c>
      <c r="M130" s="64">
        <f>SUMIF(order!C:C,A:A,order!H:H)</f>
        <v>0</v>
      </c>
      <c r="N130" s="64">
        <f t="shared" si="67"/>
        <v>0</v>
      </c>
      <c r="O130" s="64">
        <f t="shared" si="68"/>
        <v>0</v>
      </c>
      <c r="AG130" s="50"/>
      <c r="AH130" s="50"/>
    </row>
    <row r="131" spans="1:34" s="49" customFormat="1">
      <c r="A131" s="53">
        <v>4543</v>
      </c>
      <c r="B131" s="71" t="s">
        <v>110</v>
      </c>
      <c r="C131" s="71"/>
      <c r="D131" s="100" t="s">
        <v>58</v>
      </c>
      <c r="E131" s="71"/>
      <c r="F131" s="105">
        <v>1</v>
      </c>
      <c r="G131" s="106">
        <v>1</v>
      </c>
      <c r="H131" s="107" t="s">
        <v>111</v>
      </c>
      <c r="I131" s="105"/>
      <c r="J131" s="64">
        <f t="shared" si="66"/>
        <v>0</v>
      </c>
      <c r="K131" s="132"/>
      <c r="L131" s="64">
        <f>SUMIF(order!C:C,A:A,order!G:G)</f>
        <v>0</v>
      </c>
      <c r="M131" s="64">
        <f>SUMIF(order!C:C,A:A,order!H:H)</f>
        <v>0</v>
      </c>
      <c r="N131" s="64">
        <f t="shared" si="67"/>
        <v>0</v>
      </c>
      <c r="O131" s="64">
        <f t="shared" si="68"/>
        <v>0</v>
      </c>
      <c r="AG131" s="50"/>
      <c r="AH131" s="50"/>
    </row>
    <row r="132" spans="1:34" s="49" customFormat="1">
      <c r="A132" s="53">
        <v>4546</v>
      </c>
      <c r="B132" s="71" t="s">
        <v>112</v>
      </c>
      <c r="C132" s="71"/>
      <c r="D132" s="100" t="s">
        <v>58</v>
      </c>
      <c r="E132" s="71"/>
      <c r="F132" s="105">
        <v>1</v>
      </c>
      <c r="G132" s="106">
        <v>1</v>
      </c>
      <c r="H132" s="107" t="s">
        <v>59</v>
      </c>
      <c r="I132" s="105"/>
      <c r="J132" s="64">
        <f t="shared" si="66"/>
        <v>0</v>
      </c>
      <c r="K132" s="132"/>
      <c r="L132" s="64">
        <f>SUMIF(order!C:C,A:A,order!G:G)</f>
        <v>0</v>
      </c>
      <c r="M132" s="64">
        <f>SUMIF(order!C:C,A:A,order!H:H)</f>
        <v>0</v>
      </c>
      <c r="N132" s="64">
        <f t="shared" si="67"/>
        <v>0</v>
      </c>
      <c r="O132" s="64">
        <f t="shared" si="68"/>
        <v>0</v>
      </c>
      <c r="AG132" s="50"/>
      <c r="AH132" s="50"/>
    </row>
    <row r="133" spans="1:34" s="49" customFormat="1">
      <c r="A133" s="53">
        <v>4563</v>
      </c>
      <c r="B133" s="71" t="s">
        <v>113</v>
      </c>
      <c r="C133" s="71"/>
      <c r="D133" s="100" t="s">
        <v>58</v>
      </c>
      <c r="E133" s="71"/>
      <c r="F133" s="105">
        <v>1</v>
      </c>
      <c r="G133" s="106">
        <v>1</v>
      </c>
      <c r="H133" s="107" t="s">
        <v>59</v>
      </c>
      <c r="I133" s="105"/>
      <c r="J133" s="64">
        <f t="shared" si="66"/>
        <v>0</v>
      </c>
      <c r="K133" s="132"/>
      <c r="L133" s="64">
        <f>SUMIF(order!C:C,A:A,order!G:G)</f>
        <v>0</v>
      </c>
      <c r="M133" s="64">
        <f>SUMIF(order!C:C,A:A,order!H:H)</f>
        <v>0</v>
      </c>
      <c r="N133" s="64">
        <f t="shared" si="67"/>
        <v>0</v>
      </c>
      <c r="O133" s="64">
        <f t="shared" si="68"/>
        <v>0</v>
      </c>
      <c r="AG133" s="50"/>
      <c r="AH133" s="50"/>
    </row>
    <row r="134" spans="1:34" s="49" customFormat="1">
      <c r="A134" s="53">
        <v>4594</v>
      </c>
      <c r="B134" s="71" t="s">
        <v>114</v>
      </c>
      <c r="C134" s="98"/>
      <c r="D134" s="100" t="s">
        <v>76</v>
      </c>
      <c r="E134" s="71"/>
      <c r="F134" s="105">
        <v>1</v>
      </c>
      <c r="G134" s="106">
        <v>1</v>
      </c>
      <c r="H134" s="107" t="s">
        <v>59</v>
      </c>
      <c r="I134" s="105"/>
      <c r="J134" s="64">
        <f t="shared" si="66"/>
        <v>0</v>
      </c>
      <c r="K134" s="132"/>
      <c r="L134" s="64">
        <f>SUMIF(order!C:C,A:A,order!G:G)</f>
        <v>0</v>
      </c>
      <c r="M134" s="64">
        <f>SUMIF(order!C:C,A:A,order!H:H)</f>
        <v>0</v>
      </c>
      <c r="N134" s="64">
        <f t="shared" si="67"/>
        <v>0</v>
      </c>
      <c r="O134" s="64">
        <f t="shared" si="68"/>
        <v>0</v>
      </c>
      <c r="AG134" s="50"/>
      <c r="AH134" s="50"/>
    </row>
    <row r="135" spans="1:34" s="49" customFormat="1">
      <c r="A135" s="53"/>
      <c r="B135" s="57" t="s">
        <v>77</v>
      </c>
      <c r="C135" s="75"/>
      <c r="D135" s="100"/>
      <c r="E135" s="71"/>
      <c r="F135" s="105"/>
      <c r="G135" s="106"/>
      <c r="H135" s="107"/>
      <c r="I135" s="105"/>
      <c r="J135" s="84">
        <f t="shared" ref="J135:O135" si="69">SUM(J128:J134)</f>
        <v>0</v>
      </c>
      <c r="K135" s="133">
        <f t="shared" si="69"/>
        <v>0</v>
      </c>
      <c r="L135" s="84">
        <f t="shared" si="69"/>
        <v>0</v>
      </c>
      <c r="M135" s="84">
        <f t="shared" si="69"/>
        <v>0</v>
      </c>
      <c r="N135" s="84">
        <f t="shared" si="69"/>
        <v>0</v>
      </c>
      <c r="O135" s="84">
        <f t="shared" si="69"/>
        <v>0</v>
      </c>
      <c r="P135" s="85"/>
      <c r="AG135" s="50"/>
      <c r="AH135" s="50"/>
    </row>
    <row r="136" spans="1:34" s="49" customFormat="1">
      <c r="A136" s="53"/>
      <c r="B136" s="57"/>
      <c r="C136" s="75"/>
      <c r="D136" s="100"/>
      <c r="E136" s="71"/>
      <c r="F136" s="105"/>
      <c r="G136" s="106"/>
      <c r="H136" s="107"/>
      <c r="I136" s="105"/>
      <c r="J136" s="59"/>
      <c r="K136" s="134"/>
      <c r="L136" s="59"/>
      <c r="M136" s="59"/>
      <c r="N136" s="59"/>
      <c r="O136" s="59"/>
      <c r="AG136" s="50"/>
      <c r="AH136" s="50"/>
    </row>
    <row r="137" spans="1:34" s="49" customFormat="1">
      <c r="A137" s="61">
        <v>4600</v>
      </c>
      <c r="B137" s="57" t="s">
        <v>24</v>
      </c>
      <c r="C137" s="57"/>
      <c r="D137" s="100"/>
      <c r="E137" s="71"/>
      <c r="F137" s="105"/>
      <c r="G137" s="106"/>
      <c r="H137" s="107"/>
      <c r="I137" s="105"/>
      <c r="J137" s="59"/>
      <c r="K137" s="134"/>
      <c r="L137" s="59"/>
      <c r="M137" s="59"/>
      <c r="N137" s="59"/>
      <c r="O137" s="59"/>
      <c r="AG137" s="50"/>
      <c r="AH137" s="50"/>
    </row>
    <row r="138" spans="1:34" s="49" customFormat="1">
      <c r="A138" s="73">
        <v>4602</v>
      </c>
      <c r="B138" s="71" t="s">
        <v>115</v>
      </c>
      <c r="C138" s="98"/>
      <c r="D138" s="100" t="s">
        <v>69</v>
      </c>
      <c r="F138" s="105">
        <v>1</v>
      </c>
      <c r="G138" s="106">
        <v>1</v>
      </c>
      <c r="H138" s="107" t="s">
        <v>59</v>
      </c>
      <c r="I138" s="105"/>
      <c r="J138" s="64">
        <f t="shared" ref="J138" si="70">F138*G138*I138</f>
        <v>0</v>
      </c>
      <c r="K138" s="132"/>
      <c r="L138" s="64">
        <f>SUMIF(order!C:C,A:A,order!G:G)</f>
        <v>0</v>
      </c>
      <c r="M138" s="64">
        <f>SUMIF(order!C:C,A:A,order!H:H)</f>
        <v>0</v>
      </c>
      <c r="N138" s="64">
        <f t="shared" ref="N138:N147" si="71">L:L+M:M</f>
        <v>0</v>
      </c>
      <c r="O138" s="64">
        <f t="shared" ref="O138:O147" si="72">J:J-N:N</f>
        <v>0</v>
      </c>
      <c r="AG138" s="50"/>
      <c r="AH138" s="50"/>
    </row>
    <row r="139" spans="1:34" s="49" customFormat="1">
      <c r="A139" s="73">
        <v>4620</v>
      </c>
      <c r="B139" s="71" t="s">
        <v>116</v>
      </c>
      <c r="C139" s="98"/>
      <c r="D139" s="100" t="s">
        <v>69</v>
      </c>
      <c r="E139" s="71"/>
      <c r="F139" s="105">
        <v>1</v>
      </c>
      <c r="G139" s="106">
        <v>1</v>
      </c>
      <c r="H139" s="107" t="s">
        <v>59</v>
      </c>
      <c r="I139" s="105"/>
      <c r="J139" s="64">
        <f t="shared" ref="J139:J147" si="73">F139*G139*I139</f>
        <v>0</v>
      </c>
      <c r="K139" s="132"/>
      <c r="L139" s="64">
        <f>SUMIF(order!C:C,A:A,order!G:G)</f>
        <v>0</v>
      </c>
      <c r="M139" s="64">
        <f>SUMIF(order!C:C,A:A,order!H:H)</f>
        <v>0</v>
      </c>
      <c r="N139" s="64">
        <f t="shared" si="71"/>
        <v>0</v>
      </c>
      <c r="O139" s="64">
        <f t="shared" si="72"/>
        <v>0</v>
      </c>
      <c r="AG139" s="50"/>
      <c r="AH139" s="50"/>
    </row>
    <row r="140" spans="1:34" s="49" customFormat="1">
      <c r="A140" s="73">
        <v>4621</v>
      </c>
      <c r="B140" s="71" t="s">
        <v>117</v>
      </c>
      <c r="C140" s="98"/>
      <c r="D140" s="100" t="s">
        <v>69</v>
      </c>
      <c r="F140" s="105">
        <v>1</v>
      </c>
      <c r="G140" s="106">
        <v>1</v>
      </c>
      <c r="H140" s="107" t="s">
        <v>59</v>
      </c>
      <c r="I140" s="105"/>
      <c r="J140" s="64">
        <f t="shared" si="73"/>
        <v>0</v>
      </c>
      <c r="K140" s="132"/>
      <c r="L140" s="64">
        <f>SUMIF(order!C:C,A:A,order!G:G)</f>
        <v>0</v>
      </c>
      <c r="M140" s="64">
        <f>SUMIF(order!C:C,A:A,order!H:H)</f>
        <v>0</v>
      </c>
      <c r="N140" s="64">
        <f t="shared" si="71"/>
        <v>0</v>
      </c>
      <c r="O140" s="64">
        <f t="shared" si="72"/>
        <v>0</v>
      </c>
      <c r="AG140" s="50"/>
      <c r="AH140" s="50"/>
    </row>
    <row r="141" spans="1:34" s="49" customFormat="1">
      <c r="A141" s="73">
        <v>4630</v>
      </c>
      <c r="B141" s="71" t="s">
        <v>118</v>
      </c>
      <c r="C141" s="98"/>
      <c r="D141" s="100" t="s">
        <v>69</v>
      </c>
      <c r="F141" s="105">
        <v>1</v>
      </c>
      <c r="G141" s="106">
        <v>1</v>
      </c>
      <c r="H141" s="107" t="s">
        <v>59</v>
      </c>
      <c r="I141" s="105"/>
      <c r="J141" s="64">
        <f t="shared" si="73"/>
        <v>0</v>
      </c>
      <c r="K141" s="132"/>
      <c r="L141" s="64">
        <f>SUMIF(order!C:C,A:A,order!G:G)</f>
        <v>0</v>
      </c>
      <c r="M141" s="64">
        <f>SUMIF(order!C:C,A:A,order!H:H)</f>
        <v>0</v>
      </c>
      <c r="N141" s="64">
        <f t="shared" si="71"/>
        <v>0</v>
      </c>
      <c r="O141" s="64">
        <f t="shared" si="72"/>
        <v>0</v>
      </c>
      <c r="AG141" s="50"/>
      <c r="AH141" s="50"/>
    </row>
    <row r="142" spans="1:34" s="49" customFormat="1">
      <c r="A142" s="73">
        <v>4640</v>
      </c>
      <c r="B142" s="71" t="s">
        <v>119</v>
      </c>
      <c r="C142" s="71"/>
      <c r="D142" s="100" t="s">
        <v>69</v>
      </c>
      <c r="E142" s="71"/>
      <c r="F142" s="105">
        <v>1</v>
      </c>
      <c r="G142" s="106">
        <v>1</v>
      </c>
      <c r="H142" s="107" t="s">
        <v>59</v>
      </c>
      <c r="I142" s="105"/>
      <c r="J142" s="64">
        <f t="shared" si="73"/>
        <v>0</v>
      </c>
      <c r="K142" s="132"/>
      <c r="L142" s="64">
        <f>SUMIF(order!C:C,A:A,order!G:G)</f>
        <v>0</v>
      </c>
      <c r="M142" s="64">
        <f>SUMIF(order!C:C,A:A,order!H:H)</f>
        <v>0</v>
      </c>
      <c r="N142" s="64">
        <f t="shared" si="71"/>
        <v>0</v>
      </c>
      <c r="O142" s="64">
        <f t="shared" si="72"/>
        <v>0</v>
      </c>
      <c r="AG142" s="50"/>
      <c r="AH142" s="50"/>
    </row>
    <row r="143" spans="1:34" s="49" customFormat="1">
      <c r="A143" s="73">
        <v>4641</v>
      </c>
      <c r="B143" s="71" t="s">
        <v>120</v>
      </c>
      <c r="C143" s="71"/>
      <c r="D143" s="100" t="s">
        <v>69</v>
      </c>
      <c r="E143" s="71"/>
      <c r="F143" s="105">
        <v>1</v>
      </c>
      <c r="G143" s="106">
        <v>1</v>
      </c>
      <c r="H143" s="107" t="s">
        <v>59</v>
      </c>
      <c r="I143" s="105"/>
      <c r="J143" s="64">
        <f t="shared" si="73"/>
        <v>0</v>
      </c>
      <c r="K143" s="132"/>
      <c r="L143" s="64">
        <f>SUMIF(order!C:C,A:A,order!G:G)</f>
        <v>0</v>
      </c>
      <c r="M143" s="64">
        <f>SUMIF(order!C:C,A:A,order!H:H)</f>
        <v>0</v>
      </c>
      <c r="N143" s="64">
        <f t="shared" si="71"/>
        <v>0</v>
      </c>
      <c r="O143" s="64">
        <f t="shared" si="72"/>
        <v>0</v>
      </c>
      <c r="AG143" s="50"/>
      <c r="AH143" s="50"/>
    </row>
    <row r="144" spans="1:34" s="49" customFormat="1">
      <c r="A144" s="73">
        <v>4652</v>
      </c>
      <c r="B144" s="71" t="s">
        <v>121</v>
      </c>
      <c r="C144" s="71"/>
      <c r="D144" s="100" t="s">
        <v>122</v>
      </c>
      <c r="E144" s="71"/>
      <c r="F144" s="105">
        <v>1</v>
      </c>
      <c r="G144" s="106">
        <v>1</v>
      </c>
      <c r="H144" s="107" t="s">
        <v>59</v>
      </c>
      <c r="I144" s="105"/>
      <c r="J144" s="64">
        <f t="shared" si="73"/>
        <v>0</v>
      </c>
      <c r="K144" s="132"/>
      <c r="L144" s="64">
        <f>SUMIF(order!C:C,A:A,order!G:G)</f>
        <v>0</v>
      </c>
      <c r="M144" s="64">
        <f>SUMIF(order!C:C,A:A,order!H:H)</f>
        <v>0</v>
      </c>
      <c r="N144" s="64">
        <f t="shared" si="71"/>
        <v>0</v>
      </c>
      <c r="O144" s="64">
        <f t="shared" si="72"/>
        <v>0</v>
      </c>
      <c r="AG144" s="50"/>
      <c r="AH144" s="50"/>
    </row>
    <row r="145" spans="1:34" s="49" customFormat="1">
      <c r="A145" s="73">
        <v>4664</v>
      </c>
      <c r="B145" s="71" t="s">
        <v>123</v>
      </c>
      <c r="C145" s="71"/>
      <c r="D145" s="100" t="s">
        <v>122</v>
      </c>
      <c r="E145" s="71"/>
      <c r="F145" s="105">
        <v>1</v>
      </c>
      <c r="G145" s="106">
        <v>1</v>
      </c>
      <c r="H145" s="107" t="s">
        <v>59</v>
      </c>
      <c r="I145" s="105"/>
      <c r="J145" s="64">
        <f t="shared" si="73"/>
        <v>0</v>
      </c>
      <c r="K145" s="132"/>
      <c r="L145" s="64">
        <f>SUMIF(order!C:C,A:A,order!G:G)</f>
        <v>0</v>
      </c>
      <c r="M145" s="64">
        <f>SUMIF(order!C:C,A:A,order!H:H)</f>
        <v>0</v>
      </c>
      <c r="N145" s="64">
        <f t="shared" si="71"/>
        <v>0</v>
      </c>
      <c r="O145" s="64">
        <f t="shared" si="72"/>
        <v>0</v>
      </c>
      <c r="AG145" s="50"/>
      <c r="AH145" s="50"/>
    </row>
    <row r="146" spans="1:34" s="49" customFormat="1">
      <c r="A146" s="73">
        <v>4676</v>
      </c>
      <c r="B146" s="71" t="s">
        <v>124</v>
      </c>
      <c r="C146" s="71"/>
      <c r="D146" s="100" t="s">
        <v>122</v>
      </c>
      <c r="E146" s="71"/>
      <c r="F146" s="105">
        <v>1</v>
      </c>
      <c r="G146" s="106">
        <v>1</v>
      </c>
      <c r="H146" s="107" t="s">
        <v>59</v>
      </c>
      <c r="I146" s="105"/>
      <c r="J146" s="64">
        <f t="shared" si="73"/>
        <v>0</v>
      </c>
      <c r="K146" s="132"/>
      <c r="L146" s="64">
        <f>SUMIF(order!C:C,A:A,order!G:G)</f>
        <v>0</v>
      </c>
      <c r="M146" s="64">
        <f>SUMIF(order!C:C,A:A,order!H:H)</f>
        <v>0</v>
      </c>
      <c r="N146" s="64">
        <f t="shared" si="71"/>
        <v>0</v>
      </c>
      <c r="O146" s="64">
        <f t="shared" si="72"/>
        <v>0</v>
      </c>
      <c r="AG146" s="50"/>
      <c r="AH146" s="50"/>
    </row>
    <row r="147" spans="1:34" s="49" customFormat="1">
      <c r="A147" s="73">
        <v>4685</v>
      </c>
      <c r="B147" s="71" t="s">
        <v>68</v>
      </c>
      <c r="C147" s="71"/>
      <c r="D147" s="100" t="s">
        <v>122</v>
      </c>
      <c r="E147" s="71"/>
      <c r="F147" s="105">
        <v>1</v>
      </c>
      <c r="G147" s="106">
        <v>1</v>
      </c>
      <c r="H147" s="107" t="s">
        <v>59</v>
      </c>
      <c r="I147" s="105"/>
      <c r="J147" s="64">
        <f t="shared" si="73"/>
        <v>0</v>
      </c>
      <c r="K147" s="132"/>
      <c r="L147" s="64">
        <f>SUMIF(order!C:C,A:A,order!G:G)</f>
        <v>0</v>
      </c>
      <c r="M147" s="64">
        <f>SUMIF(order!C:C,A:A,order!H:H)</f>
        <v>0</v>
      </c>
      <c r="N147" s="64">
        <f t="shared" si="71"/>
        <v>0</v>
      </c>
      <c r="O147" s="64">
        <f t="shared" si="72"/>
        <v>0</v>
      </c>
      <c r="AG147" s="50"/>
      <c r="AH147" s="50"/>
    </row>
    <row r="148" spans="1:34" s="49" customFormat="1">
      <c r="A148" s="53"/>
      <c r="B148" s="57" t="s">
        <v>77</v>
      </c>
      <c r="C148" s="75"/>
      <c r="D148" s="100"/>
      <c r="E148" s="71"/>
      <c r="F148" s="105"/>
      <c r="G148" s="106"/>
      <c r="H148" s="107"/>
      <c r="I148" s="105"/>
      <c r="J148" s="84">
        <f>SUM(J138:J147)</f>
        <v>0</v>
      </c>
      <c r="K148" s="133">
        <f t="shared" ref="K148:O148" si="74">SUM(K138:K147)</f>
        <v>0</v>
      </c>
      <c r="L148" s="84">
        <f t="shared" si="74"/>
        <v>0</v>
      </c>
      <c r="M148" s="84">
        <f t="shared" si="74"/>
        <v>0</v>
      </c>
      <c r="N148" s="84">
        <f t="shared" si="74"/>
        <v>0</v>
      </c>
      <c r="O148" s="84">
        <f t="shared" si="74"/>
        <v>0</v>
      </c>
      <c r="P148" s="85"/>
      <c r="AG148" s="50"/>
      <c r="AH148" s="50"/>
    </row>
    <row r="149" spans="1:34" s="49" customFormat="1">
      <c r="A149" s="53"/>
      <c r="B149" s="57"/>
      <c r="C149" s="75"/>
      <c r="D149" s="100"/>
      <c r="E149" s="71"/>
      <c r="F149" s="105"/>
      <c r="G149" s="106"/>
      <c r="H149" s="107"/>
      <c r="I149" s="105"/>
      <c r="J149" s="59"/>
      <c r="K149" s="134"/>
      <c r="L149" s="59"/>
      <c r="M149" s="59"/>
      <c r="N149" s="59"/>
      <c r="O149" s="59"/>
      <c r="AG149" s="50"/>
      <c r="AH149" s="50"/>
    </row>
    <row r="150" spans="1:34" s="49" customFormat="1" outlineLevel="1">
      <c r="A150" s="56">
        <v>4700</v>
      </c>
      <c r="B150" s="57" t="s">
        <v>25</v>
      </c>
      <c r="C150" s="57"/>
      <c r="D150" s="100"/>
      <c r="E150" s="71"/>
      <c r="F150" s="105"/>
      <c r="G150" s="106"/>
      <c r="H150" s="107"/>
      <c r="I150" s="105"/>
      <c r="J150" s="59"/>
      <c r="K150" s="134"/>
      <c r="L150" s="59"/>
      <c r="M150" s="59"/>
      <c r="N150" s="59"/>
      <c r="O150" s="59"/>
      <c r="AG150" s="50"/>
      <c r="AH150" s="50"/>
    </row>
    <row r="151" spans="1:34" s="49" customFormat="1" outlineLevel="1">
      <c r="A151" s="73">
        <v>4702</v>
      </c>
      <c r="B151" s="71" t="s">
        <v>125</v>
      </c>
      <c r="C151" s="98"/>
      <c r="D151" s="100" t="s">
        <v>122</v>
      </c>
      <c r="F151" s="105">
        <v>1</v>
      </c>
      <c r="G151" s="106">
        <v>1</v>
      </c>
      <c r="H151" s="107" t="s">
        <v>59</v>
      </c>
      <c r="I151" s="105"/>
      <c r="J151" s="64">
        <f t="shared" ref="J151" si="75">F151*G151*I151</f>
        <v>0</v>
      </c>
      <c r="K151" s="132"/>
      <c r="L151" s="64">
        <f>SUMIF(order!C:C,A:A,order!G:G)</f>
        <v>0</v>
      </c>
      <c r="M151" s="64">
        <f>SUMIF(order!C:C,A:A,order!H:H)</f>
        <v>0</v>
      </c>
      <c r="N151" s="64">
        <f>L:L+M:M</f>
        <v>0</v>
      </c>
      <c r="O151" s="64">
        <f>J:J-N:N</f>
        <v>0</v>
      </c>
      <c r="AG151" s="50"/>
      <c r="AH151" s="50"/>
    </row>
    <row r="152" spans="1:34" s="49" customFormat="1" outlineLevel="1">
      <c r="A152" s="73">
        <v>4711</v>
      </c>
      <c r="B152" s="71" t="s">
        <v>126</v>
      </c>
      <c r="C152" s="98"/>
      <c r="D152" s="100" t="s">
        <v>122</v>
      </c>
      <c r="F152" s="105">
        <v>1</v>
      </c>
      <c r="G152" s="106">
        <v>1</v>
      </c>
      <c r="H152" s="107" t="s">
        <v>59</v>
      </c>
      <c r="I152" s="105"/>
      <c r="J152" s="64">
        <f t="shared" ref="J152:J155" si="76">F152*G152*I152</f>
        <v>0</v>
      </c>
      <c r="K152" s="132"/>
      <c r="L152" s="64">
        <f>SUMIF(order!C:C,A:A,order!G:G)</f>
        <v>0</v>
      </c>
      <c r="M152" s="64">
        <f>SUMIF(order!C:C,A:A,order!H:H)</f>
        <v>0</v>
      </c>
      <c r="N152" s="64">
        <f>L:L+M:M</f>
        <v>0</v>
      </c>
      <c r="O152" s="64">
        <f>J:J-N:N</f>
        <v>0</v>
      </c>
      <c r="AG152" s="50"/>
      <c r="AH152" s="50"/>
    </row>
    <row r="153" spans="1:34" s="49" customFormat="1" outlineLevel="1">
      <c r="A153" s="73">
        <v>4714</v>
      </c>
      <c r="B153" s="71" t="s">
        <v>127</v>
      </c>
      <c r="C153" s="71"/>
      <c r="D153" s="100" t="s">
        <v>122</v>
      </c>
      <c r="E153" s="71"/>
      <c r="F153" s="105">
        <v>1</v>
      </c>
      <c r="G153" s="106">
        <v>1</v>
      </c>
      <c r="H153" s="107" t="s">
        <v>59</v>
      </c>
      <c r="I153" s="105"/>
      <c r="J153" s="64">
        <f t="shared" si="76"/>
        <v>0</v>
      </c>
      <c r="K153" s="132"/>
      <c r="L153" s="64">
        <f>SUMIF(order!C:C,A:A,order!G:G)</f>
        <v>0</v>
      </c>
      <c r="M153" s="64">
        <f>SUMIF(order!C:C,A:A,order!H:H)</f>
        <v>0</v>
      </c>
      <c r="N153" s="64">
        <f>L:L+M:M</f>
        <v>0</v>
      </c>
      <c r="O153" s="64">
        <f>J:J-N:N</f>
        <v>0</v>
      </c>
      <c r="AG153" s="50"/>
      <c r="AH153" s="50"/>
    </row>
    <row r="154" spans="1:34" s="49" customFormat="1" outlineLevel="1">
      <c r="A154" s="73">
        <v>4715</v>
      </c>
      <c r="B154" s="71" t="s">
        <v>128</v>
      </c>
      <c r="C154" s="71"/>
      <c r="D154" s="100" t="s">
        <v>122</v>
      </c>
      <c r="E154" s="71"/>
      <c r="F154" s="105">
        <v>1</v>
      </c>
      <c r="G154" s="106">
        <v>1</v>
      </c>
      <c r="H154" s="107" t="s">
        <v>59</v>
      </c>
      <c r="I154" s="105"/>
      <c r="J154" s="64">
        <f t="shared" si="76"/>
        <v>0</v>
      </c>
      <c r="K154" s="132"/>
      <c r="L154" s="64">
        <f>SUMIF(order!C:C,A:A,order!G:G)</f>
        <v>0</v>
      </c>
      <c r="M154" s="64">
        <f>SUMIF(order!C:C,A:A,order!H:H)</f>
        <v>0</v>
      </c>
      <c r="N154" s="64">
        <f>L:L+M:M</f>
        <v>0</v>
      </c>
      <c r="O154" s="64">
        <f>J:J-N:N</f>
        <v>0</v>
      </c>
      <c r="AG154" s="50"/>
      <c r="AH154" s="50"/>
    </row>
    <row r="155" spans="1:34" s="49" customFormat="1" outlineLevel="1">
      <c r="A155" s="71">
        <v>4716</v>
      </c>
      <c r="B155" s="71" t="s">
        <v>129</v>
      </c>
      <c r="C155" s="98"/>
      <c r="D155" s="100" t="s">
        <v>122</v>
      </c>
      <c r="E155" s="71"/>
      <c r="F155" s="105">
        <v>1</v>
      </c>
      <c r="G155" s="106">
        <v>1</v>
      </c>
      <c r="H155" s="107" t="s">
        <v>59</v>
      </c>
      <c r="I155" s="105"/>
      <c r="J155" s="64">
        <f t="shared" si="76"/>
        <v>0</v>
      </c>
      <c r="K155" s="132"/>
      <c r="L155" s="64">
        <f>SUMIF(order!C:C,A:A,order!G:G)</f>
        <v>0</v>
      </c>
      <c r="M155" s="64">
        <f>SUMIF(order!C:C,A:A,order!H:H)</f>
        <v>0</v>
      </c>
      <c r="N155" s="64">
        <f>L:L+M:M</f>
        <v>0</v>
      </c>
      <c r="O155" s="64">
        <f>J:J-N:N</f>
        <v>0</v>
      </c>
      <c r="AG155" s="50"/>
      <c r="AH155" s="50"/>
    </row>
    <row r="156" spans="1:34" s="49" customFormat="1" outlineLevel="1">
      <c r="A156" s="53"/>
      <c r="B156" s="57" t="s">
        <v>77</v>
      </c>
      <c r="C156" s="75"/>
      <c r="D156" s="100"/>
      <c r="E156" s="71"/>
      <c r="F156" s="105"/>
      <c r="G156" s="106"/>
      <c r="H156" s="107"/>
      <c r="I156" s="105"/>
      <c r="J156" s="84">
        <f>SUM(J151:J155)</f>
        <v>0</v>
      </c>
      <c r="K156" s="133">
        <f t="shared" ref="K156:O156" si="77">SUM(K151:K155)</f>
        <v>0</v>
      </c>
      <c r="L156" s="84">
        <f t="shared" si="77"/>
        <v>0</v>
      </c>
      <c r="M156" s="84">
        <f t="shared" si="77"/>
        <v>0</v>
      </c>
      <c r="N156" s="84">
        <f t="shared" si="77"/>
        <v>0</v>
      </c>
      <c r="O156" s="84">
        <f t="shared" si="77"/>
        <v>0</v>
      </c>
      <c r="P156" s="85"/>
      <c r="AG156" s="50"/>
      <c r="AH156" s="50"/>
    </row>
    <row r="157" spans="1:34" s="49" customFormat="1" outlineLevel="1">
      <c r="A157" s="53"/>
      <c r="B157" s="57"/>
      <c r="C157" s="75"/>
      <c r="D157" s="100"/>
      <c r="E157" s="71"/>
      <c r="F157" s="105"/>
      <c r="G157" s="106"/>
      <c r="H157" s="107"/>
      <c r="I157" s="105"/>
      <c r="J157" s="59"/>
      <c r="K157" s="134"/>
      <c r="L157" s="59"/>
      <c r="M157" s="59"/>
      <c r="N157" s="59"/>
      <c r="O157" s="59"/>
      <c r="AG157" s="50"/>
      <c r="AH157" s="50"/>
    </row>
    <row r="158" spans="1:34" s="49" customFormat="1" outlineLevel="1">
      <c r="A158" s="56">
        <v>4720</v>
      </c>
      <c r="B158" s="57" t="s">
        <v>26</v>
      </c>
      <c r="C158" s="57"/>
      <c r="D158" s="100"/>
      <c r="E158" s="71"/>
      <c r="F158" s="105"/>
      <c r="G158" s="106"/>
      <c r="H158" s="107"/>
      <c r="I158" s="105"/>
      <c r="J158" s="59"/>
      <c r="K158" s="134"/>
      <c r="L158" s="59"/>
      <c r="M158" s="59"/>
      <c r="N158" s="59"/>
      <c r="O158" s="59"/>
      <c r="AG158" s="50"/>
      <c r="AH158" s="50"/>
    </row>
    <row r="159" spans="1:34" s="49" customFormat="1" outlineLevel="1">
      <c r="A159" s="73">
        <v>4721</v>
      </c>
      <c r="B159" s="71" t="s">
        <v>130</v>
      </c>
      <c r="C159" s="71"/>
      <c r="D159" s="100" t="s">
        <v>122</v>
      </c>
      <c r="E159" s="71"/>
      <c r="F159" s="105">
        <v>1</v>
      </c>
      <c r="G159" s="106">
        <v>1</v>
      </c>
      <c r="H159" s="107" t="s">
        <v>59</v>
      </c>
      <c r="I159" s="105"/>
      <c r="J159" s="64">
        <f t="shared" ref="J159" si="78">F159*G159*I159</f>
        <v>0</v>
      </c>
      <c r="K159" s="132"/>
      <c r="L159" s="64">
        <f>SUMIF(order!C:C,A:A,order!G:G)</f>
        <v>0</v>
      </c>
      <c r="M159" s="64">
        <f>SUMIF(order!C:C,A:A,order!H:H)</f>
        <v>0</v>
      </c>
      <c r="N159" s="64">
        <f t="shared" ref="N159:N179" si="79">L:L+M:M</f>
        <v>0</v>
      </c>
      <c r="O159" s="64">
        <f t="shared" ref="O159:O179" si="80">J:J-N:N</f>
        <v>0</v>
      </c>
      <c r="AG159" s="50"/>
      <c r="AH159" s="50"/>
    </row>
    <row r="160" spans="1:34" s="49" customFormat="1" outlineLevel="1">
      <c r="A160" s="73">
        <v>4722</v>
      </c>
      <c r="B160" s="71" t="s">
        <v>131</v>
      </c>
      <c r="C160" s="71"/>
      <c r="D160" s="100" t="s">
        <v>122</v>
      </c>
      <c r="E160" s="71"/>
      <c r="F160" s="105">
        <v>1</v>
      </c>
      <c r="G160" s="106">
        <v>1</v>
      </c>
      <c r="H160" s="107" t="s">
        <v>59</v>
      </c>
      <c r="I160" s="105"/>
      <c r="J160" s="64">
        <f t="shared" ref="J160:J179" si="81">F160*G160*I160</f>
        <v>0</v>
      </c>
      <c r="K160" s="132"/>
      <c r="L160" s="64">
        <f>SUMIF(order!C:C,A:A,order!G:G)</f>
        <v>0</v>
      </c>
      <c r="M160" s="64">
        <f>SUMIF(order!C:C,A:A,order!H:H)</f>
        <v>0</v>
      </c>
      <c r="N160" s="64">
        <f t="shared" si="79"/>
        <v>0</v>
      </c>
      <c r="O160" s="64">
        <f t="shared" si="80"/>
        <v>0</v>
      </c>
      <c r="AG160" s="50"/>
      <c r="AH160" s="50"/>
    </row>
    <row r="161" spans="1:34" s="49" customFormat="1" outlineLevel="1">
      <c r="A161" s="73">
        <v>4731</v>
      </c>
      <c r="B161" s="71" t="s">
        <v>132</v>
      </c>
      <c r="C161" s="71"/>
      <c r="D161" s="100" t="s">
        <v>122</v>
      </c>
      <c r="E161" s="71"/>
      <c r="F161" s="105">
        <v>1</v>
      </c>
      <c r="G161" s="106">
        <v>1</v>
      </c>
      <c r="H161" s="107" t="s">
        <v>59</v>
      </c>
      <c r="I161" s="105"/>
      <c r="J161" s="64">
        <f t="shared" si="81"/>
        <v>0</v>
      </c>
      <c r="K161" s="132"/>
      <c r="L161" s="64">
        <f>SUMIF(order!C:C,A:A,order!G:G)</f>
        <v>0</v>
      </c>
      <c r="M161" s="64">
        <f>SUMIF(order!C:C,A:A,order!H:H)</f>
        <v>0</v>
      </c>
      <c r="N161" s="64">
        <f t="shared" si="79"/>
        <v>0</v>
      </c>
      <c r="O161" s="64">
        <f t="shared" si="80"/>
        <v>0</v>
      </c>
      <c r="AG161" s="50"/>
      <c r="AH161" s="50"/>
    </row>
    <row r="162" spans="1:34" s="49" customFormat="1" outlineLevel="1">
      <c r="A162" s="73">
        <v>4732</v>
      </c>
      <c r="B162" s="71" t="s">
        <v>133</v>
      </c>
      <c r="C162" s="71"/>
      <c r="D162" s="100" t="s">
        <v>122</v>
      </c>
      <c r="E162" s="71"/>
      <c r="F162" s="105">
        <v>1</v>
      </c>
      <c r="G162" s="106">
        <v>1</v>
      </c>
      <c r="H162" s="107" t="s">
        <v>59</v>
      </c>
      <c r="I162" s="105"/>
      <c r="J162" s="64">
        <f t="shared" si="81"/>
        <v>0</v>
      </c>
      <c r="K162" s="132"/>
      <c r="L162" s="64">
        <f>SUMIF(order!C:C,A:A,order!G:G)</f>
        <v>0</v>
      </c>
      <c r="M162" s="64">
        <f>SUMIF(order!C:C,A:A,order!H:H)</f>
        <v>0</v>
      </c>
      <c r="N162" s="64">
        <f t="shared" si="79"/>
        <v>0</v>
      </c>
      <c r="O162" s="64">
        <f t="shared" si="80"/>
        <v>0</v>
      </c>
      <c r="AG162" s="50"/>
      <c r="AH162" s="50"/>
    </row>
    <row r="163" spans="1:34" s="49" customFormat="1" outlineLevel="1">
      <c r="A163" s="73">
        <v>4741</v>
      </c>
      <c r="B163" s="71" t="s">
        <v>134</v>
      </c>
      <c r="C163" s="98"/>
      <c r="D163" s="100" t="s">
        <v>122</v>
      </c>
      <c r="E163" s="71"/>
      <c r="F163" s="105">
        <v>1</v>
      </c>
      <c r="G163" s="106">
        <v>1</v>
      </c>
      <c r="H163" s="107" t="s">
        <v>59</v>
      </c>
      <c r="I163" s="105"/>
      <c r="J163" s="64">
        <f t="shared" si="81"/>
        <v>0</v>
      </c>
      <c r="K163" s="132"/>
      <c r="L163" s="64">
        <f>SUMIF(order!C:C,A:A,order!G:G)</f>
        <v>0</v>
      </c>
      <c r="M163" s="64">
        <f>SUMIF(order!C:C,A:A,order!H:H)</f>
        <v>0</v>
      </c>
      <c r="N163" s="64">
        <f t="shared" si="79"/>
        <v>0</v>
      </c>
      <c r="O163" s="64">
        <f t="shared" si="80"/>
        <v>0</v>
      </c>
      <c r="AG163" s="50"/>
      <c r="AH163" s="50"/>
    </row>
    <row r="164" spans="1:34" s="49" customFormat="1" outlineLevel="1">
      <c r="A164" s="73">
        <v>4742</v>
      </c>
      <c r="B164" s="71" t="s">
        <v>135</v>
      </c>
      <c r="C164" s="98"/>
      <c r="D164" s="100" t="s">
        <v>122</v>
      </c>
      <c r="E164" s="71"/>
      <c r="F164" s="105">
        <v>1</v>
      </c>
      <c r="G164" s="106">
        <v>1</v>
      </c>
      <c r="H164" s="107" t="s">
        <v>59</v>
      </c>
      <c r="I164" s="105"/>
      <c r="J164" s="64">
        <f t="shared" si="81"/>
        <v>0</v>
      </c>
      <c r="K164" s="132"/>
      <c r="L164" s="64">
        <f>SUMIF(order!C:C,A:A,order!G:G)</f>
        <v>0</v>
      </c>
      <c r="M164" s="64">
        <f>SUMIF(order!C:C,A:A,order!H:H)</f>
        <v>0</v>
      </c>
      <c r="N164" s="64">
        <f t="shared" si="79"/>
        <v>0</v>
      </c>
      <c r="O164" s="64">
        <f t="shared" si="80"/>
        <v>0</v>
      </c>
      <c r="AG164" s="50"/>
      <c r="AH164" s="50"/>
    </row>
    <row r="165" spans="1:34" s="49" customFormat="1" outlineLevel="1">
      <c r="A165" s="73">
        <v>4752</v>
      </c>
      <c r="B165" s="71" t="s">
        <v>136</v>
      </c>
      <c r="C165" s="71"/>
      <c r="D165" s="100" t="s">
        <v>122</v>
      </c>
      <c r="E165" s="71"/>
      <c r="F165" s="105">
        <v>1</v>
      </c>
      <c r="G165" s="106">
        <v>1</v>
      </c>
      <c r="H165" s="107" t="s">
        <v>59</v>
      </c>
      <c r="I165" s="105"/>
      <c r="J165" s="64">
        <f t="shared" si="81"/>
        <v>0</v>
      </c>
      <c r="K165" s="132"/>
      <c r="L165" s="64">
        <f>SUMIF(order!C:C,A:A,order!G:G)</f>
        <v>0</v>
      </c>
      <c r="M165" s="64">
        <f>SUMIF(order!C:C,A:A,order!H:H)</f>
        <v>0</v>
      </c>
      <c r="N165" s="64">
        <f t="shared" si="79"/>
        <v>0</v>
      </c>
      <c r="O165" s="64">
        <f t="shared" si="80"/>
        <v>0</v>
      </c>
      <c r="AG165" s="50"/>
      <c r="AH165" s="50"/>
    </row>
    <row r="166" spans="1:34" s="49" customFormat="1" outlineLevel="1">
      <c r="A166" s="73">
        <v>4753</v>
      </c>
      <c r="B166" s="71" t="s">
        <v>137</v>
      </c>
      <c r="C166" s="71"/>
      <c r="D166" s="100" t="s">
        <v>122</v>
      </c>
      <c r="E166" s="71"/>
      <c r="F166" s="105">
        <v>1</v>
      </c>
      <c r="G166" s="106">
        <v>1</v>
      </c>
      <c r="H166" s="107" t="s">
        <v>59</v>
      </c>
      <c r="I166" s="105"/>
      <c r="J166" s="64">
        <f t="shared" si="81"/>
        <v>0</v>
      </c>
      <c r="K166" s="132"/>
      <c r="L166" s="64">
        <f>SUMIF(order!C:C,A:A,order!G:G)</f>
        <v>0</v>
      </c>
      <c r="M166" s="64">
        <f>SUMIF(order!C:C,A:A,order!H:H)</f>
        <v>0</v>
      </c>
      <c r="N166" s="64">
        <f t="shared" si="79"/>
        <v>0</v>
      </c>
      <c r="O166" s="64">
        <f t="shared" si="80"/>
        <v>0</v>
      </c>
      <c r="AG166" s="50"/>
      <c r="AH166" s="50"/>
    </row>
    <row r="167" spans="1:34" s="49" customFormat="1" outlineLevel="1">
      <c r="A167" s="73">
        <v>4754</v>
      </c>
      <c r="B167" s="71" t="s">
        <v>138</v>
      </c>
      <c r="C167" s="71"/>
      <c r="D167" s="100" t="s">
        <v>122</v>
      </c>
      <c r="E167" s="71"/>
      <c r="F167" s="105">
        <v>1</v>
      </c>
      <c r="G167" s="106">
        <v>1</v>
      </c>
      <c r="H167" s="107" t="s">
        <v>59</v>
      </c>
      <c r="I167" s="105"/>
      <c r="J167" s="64">
        <f t="shared" si="81"/>
        <v>0</v>
      </c>
      <c r="K167" s="132"/>
      <c r="L167" s="64">
        <f>SUMIF(order!C:C,A:A,order!G:G)</f>
        <v>0</v>
      </c>
      <c r="M167" s="64">
        <f>SUMIF(order!C:C,A:A,order!H:H)</f>
        <v>0</v>
      </c>
      <c r="N167" s="64">
        <f t="shared" si="79"/>
        <v>0</v>
      </c>
      <c r="O167" s="64">
        <f t="shared" si="80"/>
        <v>0</v>
      </c>
      <c r="AG167" s="50"/>
      <c r="AH167" s="50"/>
    </row>
    <row r="168" spans="1:34" s="49" customFormat="1" outlineLevel="1">
      <c r="A168" s="73">
        <v>4755</v>
      </c>
      <c r="B168" s="71" t="s">
        <v>139</v>
      </c>
      <c r="C168" s="71"/>
      <c r="D168" s="100" t="s">
        <v>122</v>
      </c>
      <c r="E168" s="71"/>
      <c r="F168" s="105">
        <v>1</v>
      </c>
      <c r="G168" s="106">
        <v>1</v>
      </c>
      <c r="H168" s="107" t="s">
        <v>59</v>
      </c>
      <c r="I168" s="105"/>
      <c r="J168" s="64">
        <f t="shared" si="81"/>
        <v>0</v>
      </c>
      <c r="K168" s="132"/>
      <c r="L168" s="64">
        <f>SUMIF(order!C:C,A:A,order!G:G)</f>
        <v>0</v>
      </c>
      <c r="M168" s="64">
        <f>SUMIF(order!C:C,A:A,order!H:H)</f>
        <v>0</v>
      </c>
      <c r="N168" s="64">
        <f t="shared" si="79"/>
        <v>0</v>
      </c>
      <c r="O168" s="64">
        <f t="shared" si="80"/>
        <v>0</v>
      </c>
      <c r="AG168" s="50"/>
      <c r="AH168" s="50"/>
    </row>
    <row r="169" spans="1:34" s="49" customFormat="1" outlineLevel="1">
      <c r="A169" s="73">
        <v>4756</v>
      </c>
      <c r="B169" s="71" t="s">
        <v>140</v>
      </c>
      <c r="C169" s="71"/>
      <c r="D169" s="100" t="s">
        <v>122</v>
      </c>
      <c r="E169" s="71"/>
      <c r="F169" s="105">
        <v>1</v>
      </c>
      <c r="G169" s="106">
        <v>1</v>
      </c>
      <c r="H169" s="107" t="s">
        <v>59</v>
      </c>
      <c r="I169" s="105"/>
      <c r="J169" s="64">
        <f t="shared" si="81"/>
        <v>0</v>
      </c>
      <c r="K169" s="132"/>
      <c r="L169" s="64">
        <f>SUMIF(order!C:C,A:A,order!G:G)</f>
        <v>0</v>
      </c>
      <c r="M169" s="64">
        <f>SUMIF(order!C:C,A:A,order!H:H)</f>
        <v>0</v>
      </c>
      <c r="N169" s="64">
        <f t="shared" si="79"/>
        <v>0</v>
      </c>
      <c r="O169" s="64">
        <f t="shared" si="80"/>
        <v>0</v>
      </c>
      <c r="AG169" s="50"/>
      <c r="AH169" s="50"/>
    </row>
    <row r="170" spans="1:34" s="49" customFormat="1" outlineLevel="1">
      <c r="A170" s="73">
        <v>4757</v>
      </c>
      <c r="B170" s="71" t="s">
        <v>141</v>
      </c>
      <c r="C170" s="71"/>
      <c r="D170" s="100" t="s">
        <v>122</v>
      </c>
      <c r="E170" s="71"/>
      <c r="F170" s="105">
        <v>1</v>
      </c>
      <c r="G170" s="106">
        <v>1</v>
      </c>
      <c r="H170" s="107" t="s">
        <v>59</v>
      </c>
      <c r="I170" s="105"/>
      <c r="J170" s="64">
        <f t="shared" si="81"/>
        <v>0</v>
      </c>
      <c r="K170" s="132"/>
      <c r="L170" s="64">
        <f>SUMIF(order!C:C,A:A,order!G:G)</f>
        <v>0</v>
      </c>
      <c r="M170" s="64">
        <f>SUMIF(order!C:C,A:A,order!H:H)</f>
        <v>0</v>
      </c>
      <c r="N170" s="64">
        <f t="shared" si="79"/>
        <v>0</v>
      </c>
      <c r="O170" s="64">
        <f t="shared" si="80"/>
        <v>0</v>
      </c>
      <c r="AG170" s="50"/>
      <c r="AH170" s="50"/>
    </row>
    <row r="171" spans="1:34" s="49" customFormat="1" outlineLevel="1">
      <c r="A171" s="71">
        <v>4758</v>
      </c>
      <c r="B171" s="71" t="s">
        <v>142</v>
      </c>
      <c r="C171" s="98"/>
      <c r="D171" s="100" t="s">
        <v>122</v>
      </c>
      <c r="E171" s="71"/>
      <c r="F171" s="105">
        <v>1</v>
      </c>
      <c r="G171" s="106">
        <v>1</v>
      </c>
      <c r="H171" s="107" t="s">
        <v>59</v>
      </c>
      <c r="I171" s="105"/>
      <c r="J171" s="64">
        <f t="shared" si="81"/>
        <v>0</v>
      </c>
      <c r="K171" s="132"/>
      <c r="L171" s="64">
        <f>SUMIF(order!C:C,A:A,order!G:G)</f>
        <v>0</v>
      </c>
      <c r="M171" s="64">
        <f>SUMIF(order!C:C,A:A,order!H:H)</f>
        <v>0</v>
      </c>
      <c r="N171" s="64">
        <f t="shared" si="79"/>
        <v>0</v>
      </c>
      <c r="O171" s="64">
        <f t="shared" si="80"/>
        <v>0</v>
      </c>
      <c r="AG171" s="50"/>
      <c r="AH171" s="50"/>
    </row>
    <row r="172" spans="1:34" s="49" customFormat="1" outlineLevel="1">
      <c r="A172" s="73">
        <v>4761</v>
      </c>
      <c r="B172" s="71" t="s">
        <v>143</v>
      </c>
      <c r="C172" s="98"/>
      <c r="D172" s="100" t="s">
        <v>122</v>
      </c>
      <c r="F172" s="105">
        <v>1</v>
      </c>
      <c r="G172" s="106">
        <v>1</v>
      </c>
      <c r="H172" s="107" t="s">
        <v>59</v>
      </c>
      <c r="I172" s="105"/>
      <c r="J172" s="64">
        <f t="shared" si="81"/>
        <v>0</v>
      </c>
      <c r="K172" s="132"/>
      <c r="L172" s="64">
        <f>SUMIF(order!C:C,A:A,order!G:G)</f>
        <v>0</v>
      </c>
      <c r="M172" s="64">
        <f>SUMIF(order!C:C,A:A,order!H:H)</f>
        <v>0</v>
      </c>
      <c r="N172" s="64">
        <f t="shared" si="79"/>
        <v>0</v>
      </c>
      <c r="O172" s="64">
        <f t="shared" si="80"/>
        <v>0</v>
      </c>
      <c r="AG172" s="50"/>
      <c r="AH172" s="50"/>
    </row>
    <row r="173" spans="1:34" s="49" customFormat="1" outlineLevel="1">
      <c r="A173" s="73">
        <v>4781</v>
      </c>
      <c r="B173" s="71" t="s">
        <v>144</v>
      </c>
      <c r="C173" s="71"/>
      <c r="D173" s="100" t="s">
        <v>122</v>
      </c>
      <c r="E173" s="71"/>
      <c r="F173" s="105">
        <v>1</v>
      </c>
      <c r="G173" s="106">
        <v>1</v>
      </c>
      <c r="H173" s="107" t="s">
        <v>59</v>
      </c>
      <c r="I173" s="105"/>
      <c r="J173" s="64">
        <f t="shared" si="81"/>
        <v>0</v>
      </c>
      <c r="K173" s="132"/>
      <c r="L173" s="64">
        <f>SUMIF(order!C:C,A:A,order!G:G)</f>
        <v>0</v>
      </c>
      <c r="M173" s="64">
        <f>SUMIF(order!C:C,A:A,order!H:H)</f>
        <v>0</v>
      </c>
      <c r="N173" s="64">
        <f t="shared" si="79"/>
        <v>0</v>
      </c>
      <c r="O173" s="64">
        <f t="shared" si="80"/>
        <v>0</v>
      </c>
      <c r="AG173" s="50"/>
      <c r="AH173" s="50"/>
    </row>
    <row r="174" spans="1:34" s="49" customFormat="1" outlineLevel="1">
      <c r="A174" s="73">
        <v>4782</v>
      </c>
      <c r="B174" s="71" t="s">
        <v>145</v>
      </c>
      <c r="C174" s="71"/>
      <c r="D174" s="100" t="s">
        <v>122</v>
      </c>
      <c r="E174" s="71"/>
      <c r="F174" s="105">
        <v>1</v>
      </c>
      <c r="G174" s="106">
        <v>1</v>
      </c>
      <c r="H174" s="107" t="s">
        <v>59</v>
      </c>
      <c r="I174" s="105"/>
      <c r="J174" s="64">
        <f t="shared" si="81"/>
        <v>0</v>
      </c>
      <c r="K174" s="132"/>
      <c r="L174" s="64">
        <f>SUMIF(order!C:C,A:A,order!G:G)</f>
        <v>0</v>
      </c>
      <c r="M174" s="64">
        <f>SUMIF(order!C:C,A:A,order!H:H)</f>
        <v>0</v>
      </c>
      <c r="N174" s="64">
        <f t="shared" si="79"/>
        <v>0</v>
      </c>
      <c r="O174" s="64">
        <f t="shared" si="80"/>
        <v>0</v>
      </c>
      <c r="AG174" s="50"/>
      <c r="AH174" s="50"/>
    </row>
    <row r="175" spans="1:34" s="49" customFormat="1" outlineLevel="1">
      <c r="A175" s="73">
        <v>4787</v>
      </c>
      <c r="B175" s="71" t="s">
        <v>146</v>
      </c>
      <c r="C175" s="71"/>
      <c r="D175" s="100" t="s">
        <v>122</v>
      </c>
      <c r="E175" s="71"/>
      <c r="F175" s="105">
        <v>1</v>
      </c>
      <c r="G175" s="106">
        <v>1</v>
      </c>
      <c r="H175" s="107" t="s">
        <v>59</v>
      </c>
      <c r="I175" s="105"/>
      <c r="J175" s="64">
        <f t="shared" si="81"/>
        <v>0</v>
      </c>
      <c r="K175" s="132"/>
      <c r="L175" s="64">
        <f>SUMIF(order!C:C,A:A,order!G:G)</f>
        <v>0</v>
      </c>
      <c r="M175" s="64">
        <f>SUMIF(order!C:C,A:A,order!H:H)</f>
        <v>0</v>
      </c>
      <c r="N175" s="64">
        <f t="shared" si="79"/>
        <v>0</v>
      </c>
      <c r="O175" s="64">
        <f t="shared" si="80"/>
        <v>0</v>
      </c>
      <c r="AG175" s="50"/>
      <c r="AH175" s="50"/>
    </row>
    <row r="176" spans="1:34" s="49" customFormat="1" outlineLevel="1">
      <c r="A176" s="73">
        <v>4788</v>
      </c>
      <c r="B176" s="71" t="s">
        <v>147</v>
      </c>
      <c r="C176" s="71"/>
      <c r="D176" s="100" t="s">
        <v>122</v>
      </c>
      <c r="E176" s="71"/>
      <c r="F176" s="105">
        <v>1</v>
      </c>
      <c r="G176" s="106">
        <v>1</v>
      </c>
      <c r="H176" s="107" t="s">
        <v>59</v>
      </c>
      <c r="I176" s="105"/>
      <c r="J176" s="64">
        <f t="shared" si="81"/>
        <v>0</v>
      </c>
      <c r="K176" s="132"/>
      <c r="L176" s="64">
        <f>SUMIF(order!C:C,A:A,order!G:G)</f>
        <v>0</v>
      </c>
      <c r="M176" s="64">
        <f>SUMIF(order!C:C,A:A,order!H:H)</f>
        <v>0</v>
      </c>
      <c r="N176" s="64">
        <f t="shared" si="79"/>
        <v>0</v>
      </c>
      <c r="O176" s="64">
        <f t="shared" si="80"/>
        <v>0</v>
      </c>
      <c r="AG176" s="50"/>
      <c r="AH176" s="50"/>
    </row>
    <row r="177" spans="1:34" s="49" customFormat="1" outlineLevel="1">
      <c r="A177" s="73">
        <v>4790</v>
      </c>
      <c r="B177" s="71" t="s">
        <v>148</v>
      </c>
      <c r="C177" s="71"/>
      <c r="D177" s="100" t="s">
        <v>122</v>
      </c>
      <c r="E177" s="71"/>
      <c r="F177" s="105">
        <v>1</v>
      </c>
      <c r="G177" s="106">
        <v>1</v>
      </c>
      <c r="H177" s="107" t="s">
        <v>59</v>
      </c>
      <c r="I177" s="105"/>
      <c r="J177" s="64">
        <f t="shared" si="81"/>
        <v>0</v>
      </c>
      <c r="K177" s="132"/>
      <c r="L177" s="64">
        <f>SUMIF(order!C:C,A:A,order!G:G)</f>
        <v>0</v>
      </c>
      <c r="M177" s="64">
        <f>SUMIF(order!C:C,A:A,order!H:H)</f>
        <v>0</v>
      </c>
      <c r="N177" s="64">
        <f t="shared" si="79"/>
        <v>0</v>
      </c>
      <c r="O177" s="64">
        <f t="shared" si="80"/>
        <v>0</v>
      </c>
      <c r="AG177" s="50"/>
      <c r="AH177" s="50"/>
    </row>
    <row r="178" spans="1:34" s="49" customFormat="1" outlineLevel="1">
      <c r="A178" s="73">
        <v>4791</v>
      </c>
      <c r="B178" s="71" t="s">
        <v>149</v>
      </c>
      <c r="C178" s="71"/>
      <c r="D178" s="100" t="s">
        <v>122</v>
      </c>
      <c r="E178" s="71"/>
      <c r="F178" s="105">
        <v>1</v>
      </c>
      <c r="G178" s="106">
        <v>1</v>
      </c>
      <c r="H178" s="107" t="s">
        <v>59</v>
      </c>
      <c r="I178" s="105"/>
      <c r="J178" s="64">
        <f t="shared" si="81"/>
        <v>0</v>
      </c>
      <c r="K178" s="132"/>
      <c r="L178" s="64">
        <f>SUMIF(order!C:C,A:A,order!G:G)</f>
        <v>0</v>
      </c>
      <c r="M178" s="64">
        <f>SUMIF(order!C:C,A:A,order!H:H)</f>
        <v>0</v>
      </c>
      <c r="N178" s="64">
        <f t="shared" si="79"/>
        <v>0</v>
      </c>
      <c r="O178" s="64">
        <f t="shared" si="80"/>
        <v>0</v>
      </c>
      <c r="AG178" s="50"/>
      <c r="AH178" s="50"/>
    </row>
    <row r="179" spans="1:34" s="49" customFormat="1" outlineLevel="1">
      <c r="A179" s="73">
        <v>4792</v>
      </c>
      <c r="B179" s="71" t="s">
        <v>150</v>
      </c>
      <c r="C179" s="71"/>
      <c r="D179" s="100" t="s">
        <v>122</v>
      </c>
      <c r="E179" s="71"/>
      <c r="F179" s="105">
        <v>1</v>
      </c>
      <c r="G179" s="106">
        <v>1</v>
      </c>
      <c r="H179" s="107" t="s">
        <v>59</v>
      </c>
      <c r="I179" s="105"/>
      <c r="J179" s="64">
        <f t="shared" si="81"/>
        <v>0</v>
      </c>
      <c r="K179" s="132"/>
      <c r="L179" s="64">
        <f>SUMIF(order!C:C,A:A,order!G:G)</f>
        <v>0</v>
      </c>
      <c r="M179" s="64">
        <f>SUMIF(order!C:C,A:A,order!H:H)</f>
        <v>0</v>
      </c>
      <c r="N179" s="64">
        <f t="shared" si="79"/>
        <v>0</v>
      </c>
      <c r="O179" s="64">
        <f t="shared" si="80"/>
        <v>0</v>
      </c>
      <c r="AG179" s="50"/>
      <c r="AH179" s="50"/>
    </row>
    <row r="180" spans="1:34" s="49" customFormat="1" outlineLevel="1">
      <c r="A180" s="53"/>
      <c r="B180" s="57" t="s">
        <v>77</v>
      </c>
      <c r="C180" s="75"/>
      <c r="D180" s="100"/>
      <c r="E180" s="71"/>
      <c r="F180" s="105"/>
      <c r="G180" s="106"/>
      <c r="H180" s="107"/>
      <c r="I180" s="105"/>
      <c r="J180" s="84">
        <f>SUM(J159:J179)</f>
        <v>0</v>
      </c>
      <c r="K180" s="133">
        <f t="shared" ref="K180:O180" si="82">SUM(K159:K179)</f>
        <v>0</v>
      </c>
      <c r="L180" s="84">
        <f t="shared" si="82"/>
        <v>0</v>
      </c>
      <c r="M180" s="84">
        <f t="shared" si="82"/>
        <v>0</v>
      </c>
      <c r="N180" s="84">
        <f t="shared" si="82"/>
        <v>0</v>
      </c>
      <c r="O180" s="84">
        <f t="shared" si="82"/>
        <v>0</v>
      </c>
      <c r="P180" s="85"/>
      <c r="AG180" s="50"/>
      <c r="AH180" s="50"/>
    </row>
    <row r="181" spans="1:34" s="49" customFormat="1">
      <c r="A181" s="53"/>
      <c r="B181" s="57"/>
      <c r="C181" s="75"/>
      <c r="D181" s="100"/>
      <c r="E181" s="71"/>
      <c r="F181" s="105"/>
      <c r="G181" s="106"/>
      <c r="H181" s="107"/>
      <c r="I181" s="105"/>
      <c r="J181" s="59"/>
      <c r="K181" s="134"/>
      <c r="L181" s="59"/>
      <c r="M181" s="59"/>
      <c r="N181" s="59"/>
      <c r="O181" s="59"/>
      <c r="AG181" s="50"/>
      <c r="AH181" s="50"/>
    </row>
    <row r="182" spans="1:34" s="49" customFormat="1" outlineLevel="1">
      <c r="A182" s="56">
        <v>4800</v>
      </c>
      <c r="B182" s="57" t="s">
        <v>27</v>
      </c>
      <c r="C182" s="57"/>
      <c r="D182" s="100"/>
      <c r="E182" s="71"/>
      <c r="F182" s="105">
        <v>1</v>
      </c>
      <c r="G182" s="106">
        <v>1</v>
      </c>
      <c r="H182" s="107" t="s">
        <v>59</v>
      </c>
      <c r="I182" s="105"/>
      <c r="J182" s="64">
        <f t="shared" ref="J182" si="83">F182*G182*I182</f>
        <v>0</v>
      </c>
      <c r="K182" s="132"/>
      <c r="L182" s="64">
        <f>SUMIF(order!C:C,A:A,order!G:G)</f>
        <v>0</v>
      </c>
      <c r="M182" s="64">
        <f>SUMIF(order!C:C,A:A,order!H:H)</f>
        <v>0</v>
      </c>
      <c r="N182" s="64">
        <f t="shared" ref="N182:N189" si="84">L:L+M:M</f>
        <v>0</v>
      </c>
      <c r="O182" s="64">
        <f t="shared" ref="O182:O189" si="85">J:J-N:N</f>
        <v>0</v>
      </c>
      <c r="AG182" s="50"/>
      <c r="AH182" s="50"/>
    </row>
    <row r="183" spans="1:34" s="49" customFormat="1" outlineLevel="1">
      <c r="A183" s="73">
        <v>4802</v>
      </c>
      <c r="B183" s="71" t="s">
        <v>151</v>
      </c>
      <c r="C183" s="98"/>
      <c r="D183" s="100" t="s">
        <v>122</v>
      </c>
      <c r="F183" s="105">
        <v>1</v>
      </c>
      <c r="G183" s="106">
        <v>1</v>
      </c>
      <c r="H183" s="107" t="s">
        <v>59</v>
      </c>
      <c r="I183" s="105"/>
      <c r="J183" s="64">
        <f t="shared" ref="J183:J189" si="86">F183*G183*I183</f>
        <v>0</v>
      </c>
      <c r="K183" s="132"/>
      <c r="L183" s="64">
        <f>SUMIF(order!C:C,A:A,order!G:G)</f>
        <v>0</v>
      </c>
      <c r="M183" s="64">
        <f>SUMIF(order!C:C,A:A,order!H:H)</f>
        <v>0</v>
      </c>
      <c r="N183" s="64">
        <f t="shared" si="84"/>
        <v>0</v>
      </c>
      <c r="O183" s="64">
        <f t="shared" si="85"/>
        <v>0</v>
      </c>
      <c r="AG183" s="50"/>
      <c r="AH183" s="50"/>
    </row>
    <row r="184" spans="1:34" s="49" customFormat="1" outlineLevel="1">
      <c r="A184" s="73">
        <v>4820</v>
      </c>
      <c r="B184" s="71" t="s">
        <v>152</v>
      </c>
      <c r="C184" s="71"/>
      <c r="D184" s="100" t="s">
        <v>122</v>
      </c>
      <c r="E184" s="71"/>
      <c r="F184" s="105">
        <v>1</v>
      </c>
      <c r="G184" s="106">
        <v>1</v>
      </c>
      <c r="H184" s="107" t="s">
        <v>59</v>
      </c>
      <c r="I184" s="105"/>
      <c r="J184" s="64">
        <f t="shared" si="86"/>
        <v>0</v>
      </c>
      <c r="K184" s="132"/>
      <c r="L184" s="64">
        <f>SUMIF(order!C:C,A:A,order!G:G)</f>
        <v>0</v>
      </c>
      <c r="M184" s="64">
        <f>SUMIF(order!C:C,A:A,order!H:H)</f>
        <v>0</v>
      </c>
      <c r="N184" s="64">
        <f t="shared" si="84"/>
        <v>0</v>
      </c>
      <c r="O184" s="64">
        <f t="shared" si="85"/>
        <v>0</v>
      </c>
      <c r="AG184" s="50"/>
      <c r="AH184" s="50"/>
    </row>
    <row r="185" spans="1:34" s="49" customFormat="1" outlineLevel="1">
      <c r="A185" s="73">
        <v>4822</v>
      </c>
      <c r="B185" s="71" t="s">
        <v>153</v>
      </c>
      <c r="C185" s="71"/>
      <c r="D185" s="100" t="s">
        <v>122</v>
      </c>
      <c r="E185" s="71"/>
      <c r="F185" s="105">
        <v>1</v>
      </c>
      <c r="G185" s="106">
        <v>1</v>
      </c>
      <c r="H185" s="107" t="s">
        <v>59</v>
      </c>
      <c r="I185" s="105"/>
      <c r="J185" s="64">
        <f t="shared" si="86"/>
        <v>0</v>
      </c>
      <c r="K185" s="132"/>
      <c r="L185" s="64">
        <f>SUMIF(order!C:C,A:A,order!G:G)</f>
        <v>0</v>
      </c>
      <c r="M185" s="64">
        <f>SUMIF(order!C:C,A:A,order!H:H)</f>
        <v>0</v>
      </c>
      <c r="N185" s="64">
        <f t="shared" si="84"/>
        <v>0</v>
      </c>
      <c r="O185" s="64">
        <f t="shared" si="85"/>
        <v>0</v>
      </c>
      <c r="AG185" s="50"/>
      <c r="AH185" s="50"/>
    </row>
    <row r="186" spans="1:34" s="49" customFormat="1" outlineLevel="1">
      <c r="A186" s="73">
        <v>4825</v>
      </c>
      <c r="B186" s="71" t="s">
        <v>154</v>
      </c>
      <c r="C186" s="71"/>
      <c r="D186" s="100" t="s">
        <v>122</v>
      </c>
      <c r="E186" s="71"/>
      <c r="F186" s="105">
        <v>1</v>
      </c>
      <c r="G186" s="106">
        <v>1</v>
      </c>
      <c r="H186" s="107" t="s">
        <v>59</v>
      </c>
      <c r="I186" s="105"/>
      <c r="J186" s="64">
        <f t="shared" si="86"/>
        <v>0</v>
      </c>
      <c r="K186" s="132"/>
      <c r="L186" s="64">
        <f>SUMIF(order!C:C,A:A,order!G:G)</f>
        <v>0</v>
      </c>
      <c r="M186" s="64">
        <f>SUMIF(order!C:C,A:A,order!H:H)</f>
        <v>0</v>
      </c>
      <c r="N186" s="64">
        <f t="shared" si="84"/>
        <v>0</v>
      </c>
      <c r="O186" s="64">
        <f t="shared" si="85"/>
        <v>0</v>
      </c>
      <c r="AG186" s="50"/>
      <c r="AH186" s="50"/>
    </row>
    <row r="187" spans="1:34" s="49" customFormat="1" outlineLevel="1">
      <c r="A187" s="73">
        <v>4831</v>
      </c>
      <c r="B187" s="71" t="s">
        <v>155</v>
      </c>
      <c r="C187" s="98"/>
      <c r="D187" s="100" t="s">
        <v>122</v>
      </c>
      <c r="F187" s="105">
        <v>1</v>
      </c>
      <c r="G187" s="106">
        <v>1</v>
      </c>
      <c r="H187" s="107" t="s">
        <v>59</v>
      </c>
      <c r="I187" s="105"/>
      <c r="J187" s="64">
        <f t="shared" si="86"/>
        <v>0</v>
      </c>
      <c r="K187" s="132"/>
      <c r="L187" s="64">
        <f>SUMIF(order!C:C,A:A,order!G:G)</f>
        <v>0</v>
      </c>
      <c r="M187" s="64">
        <f>SUMIF(order!C:C,A:A,order!H:H)</f>
        <v>0</v>
      </c>
      <c r="N187" s="64">
        <f t="shared" si="84"/>
        <v>0</v>
      </c>
      <c r="O187" s="64">
        <f t="shared" si="85"/>
        <v>0</v>
      </c>
      <c r="AG187" s="50"/>
      <c r="AH187" s="50"/>
    </row>
    <row r="188" spans="1:34" s="49" customFormat="1" outlineLevel="1">
      <c r="A188" s="73">
        <v>4841</v>
      </c>
      <c r="B188" s="71" t="s">
        <v>156</v>
      </c>
      <c r="C188" s="98"/>
      <c r="D188" s="100" t="s">
        <v>122</v>
      </c>
      <c r="F188" s="105">
        <v>1</v>
      </c>
      <c r="G188" s="106">
        <v>1</v>
      </c>
      <c r="H188" s="107" t="s">
        <v>59</v>
      </c>
      <c r="I188" s="105"/>
      <c r="J188" s="64">
        <f t="shared" si="86"/>
        <v>0</v>
      </c>
      <c r="K188" s="132"/>
      <c r="L188" s="64">
        <f>SUMIF(order!C:C,A:A,order!G:G)</f>
        <v>0</v>
      </c>
      <c r="M188" s="64">
        <f>SUMIF(order!C:C,A:A,order!H:H)</f>
        <v>0</v>
      </c>
      <c r="N188" s="64">
        <f t="shared" si="84"/>
        <v>0</v>
      </c>
      <c r="O188" s="64">
        <f t="shared" si="85"/>
        <v>0</v>
      </c>
      <c r="AG188" s="50"/>
      <c r="AH188" s="50"/>
    </row>
    <row r="189" spans="1:34" s="49" customFormat="1" outlineLevel="1">
      <c r="A189" s="73">
        <v>4846</v>
      </c>
      <c r="B189" s="71" t="s">
        <v>157</v>
      </c>
      <c r="C189" s="98"/>
      <c r="D189" s="100" t="s">
        <v>122</v>
      </c>
      <c r="F189" s="105">
        <v>1</v>
      </c>
      <c r="G189" s="106">
        <v>1</v>
      </c>
      <c r="H189" s="107" t="s">
        <v>59</v>
      </c>
      <c r="I189" s="105"/>
      <c r="J189" s="64">
        <f t="shared" si="86"/>
        <v>0</v>
      </c>
      <c r="K189" s="132"/>
      <c r="L189" s="64">
        <f>SUMIF(order!C:C,A:A,order!G:G)</f>
        <v>0</v>
      </c>
      <c r="M189" s="64">
        <f>SUMIF(order!C:C,A:A,order!H:H)</f>
        <v>0</v>
      </c>
      <c r="N189" s="64">
        <f t="shared" si="84"/>
        <v>0</v>
      </c>
      <c r="O189" s="64">
        <f t="shared" si="85"/>
        <v>0</v>
      </c>
      <c r="AG189" s="50"/>
      <c r="AH189" s="50"/>
    </row>
    <row r="190" spans="1:34" s="49" customFormat="1" outlineLevel="1">
      <c r="A190" s="53"/>
      <c r="B190" s="57" t="s">
        <v>77</v>
      </c>
      <c r="C190" s="75"/>
      <c r="D190" s="100"/>
      <c r="E190" s="71"/>
      <c r="F190" s="105"/>
      <c r="G190" s="106"/>
      <c r="H190" s="107"/>
      <c r="I190" s="105"/>
      <c r="J190" s="84">
        <f>SUM(J182:J189)</f>
        <v>0</v>
      </c>
      <c r="K190" s="133">
        <f t="shared" ref="K190:O190" si="87">SUM(K182:K189)</f>
        <v>0</v>
      </c>
      <c r="L190" s="84">
        <f t="shared" si="87"/>
        <v>0</v>
      </c>
      <c r="M190" s="84">
        <f t="shared" si="87"/>
        <v>0</v>
      </c>
      <c r="N190" s="84">
        <f t="shared" si="87"/>
        <v>0</v>
      </c>
      <c r="O190" s="84">
        <f t="shared" si="87"/>
        <v>0</v>
      </c>
      <c r="P190" s="85"/>
      <c r="AG190" s="50"/>
      <c r="AH190" s="50"/>
    </row>
    <row r="191" spans="1:34" s="49" customFormat="1" outlineLevel="1">
      <c r="A191" s="53"/>
      <c r="B191" s="57"/>
      <c r="C191" s="75"/>
      <c r="D191" s="100"/>
      <c r="E191" s="71"/>
      <c r="F191" s="105"/>
      <c r="G191" s="106"/>
      <c r="H191" s="107"/>
      <c r="I191" s="105"/>
      <c r="J191" s="59"/>
      <c r="K191" s="134"/>
      <c r="L191" s="59"/>
      <c r="M191" s="59"/>
      <c r="N191" s="59"/>
      <c r="O191" s="59"/>
      <c r="AG191" s="50"/>
      <c r="AH191" s="50"/>
    </row>
    <row r="192" spans="1:34" s="49" customFormat="1" outlineLevel="1">
      <c r="A192" s="56">
        <v>4850</v>
      </c>
      <c r="B192" s="57" t="s">
        <v>28</v>
      </c>
      <c r="C192" s="57"/>
      <c r="D192" s="100"/>
      <c r="E192" s="71"/>
      <c r="F192" s="105"/>
      <c r="G192" s="106"/>
      <c r="H192" s="107"/>
      <c r="I192" s="105"/>
      <c r="J192" s="59"/>
      <c r="K192" s="134"/>
      <c r="L192" s="59"/>
      <c r="M192" s="59"/>
      <c r="N192" s="59"/>
      <c r="O192" s="59"/>
      <c r="AG192" s="50"/>
      <c r="AH192" s="50"/>
    </row>
    <row r="193" spans="1:34" s="49" customFormat="1" outlineLevel="1">
      <c r="A193" s="73">
        <v>4851</v>
      </c>
      <c r="B193" s="71" t="s">
        <v>130</v>
      </c>
      <c r="C193" s="71"/>
      <c r="D193" s="100" t="s">
        <v>122</v>
      </c>
      <c r="E193" s="71"/>
      <c r="F193" s="105">
        <v>1</v>
      </c>
      <c r="G193" s="106">
        <v>1</v>
      </c>
      <c r="H193" s="107" t="s">
        <v>59</v>
      </c>
      <c r="I193" s="105"/>
      <c r="J193" s="64">
        <f t="shared" ref="J193:J206" si="88">F193*G193*I193</f>
        <v>0</v>
      </c>
      <c r="K193" s="132"/>
      <c r="L193" s="64">
        <f>SUMIF(order!C:C,A:A,order!G:G)</f>
        <v>0</v>
      </c>
      <c r="M193" s="64">
        <f>SUMIF(order!C:C,A:A,order!H:H)</f>
        <v>0</v>
      </c>
      <c r="N193" s="64">
        <f t="shared" ref="N193:N206" si="89">L:L+M:M</f>
        <v>0</v>
      </c>
      <c r="O193" s="64">
        <f t="shared" ref="O193:O206" si="90">J:J-N:N</f>
        <v>0</v>
      </c>
      <c r="AG193" s="50"/>
      <c r="AH193" s="50"/>
    </row>
    <row r="194" spans="1:34" s="49" customFormat="1" outlineLevel="1">
      <c r="A194" s="73">
        <v>4858</v>
      </c>
      <c r="B194" s="71" t="s">
        <v>158</v>
      </c>
      <c r="C194" s="71"/>
      <c r="D194" s="100" t="s">
        <v>122</v>
      </c>
      <c r="E194" s="71"/>
      <c r="F194" s="105">
        <v>1</v>
      </c>
      <c r="G194" s="106">
        <v>1</v>
      </c>
      <c r="H194" s="107" t="s">
        <v>59</v>
      </c>
      <c r="I194" s="105"/>
      <c r="J194" s="64">
        <f t="shared" si="88"/>
        <v>0</v>
      </c>
      <c r="K194" s="132"/>
      <c r="L194" s="64">
        <f>SUMIF(order!C:C,A:A,order!G:G)</f>
        <v>0</v>
      </c>
      <c r="M194" s="64">
        <f>SUMIF(order!C:C,A:A,order!H:H)</f>
        <v>0</v>
      </c>
      <c r="N194" s="64">
        <f t="shared" si="89"/>
        <v>0</v>
      </c>
      <c r="O194" s="64">
        <f t="shared" si="90"/>
        <v>0</v>
      </c>
      <c r="AG194" s="50"/>
      <c r="AH194" s="50"/>
    </row>
    <row r="195" spans="1:34" s="49" customFormat="1" outlineLevel="1">
      <c r="A195" s="73">
        <v>4863</v>
      </c>
      <c r="B195" s="71" t="s">
        <v>159</v>
      </c>
      <c r="C195" s="71"/>
      <c r="D195" s="100" t="s">
        <v>122</v>
      </c>
      <c r="E195" s="71"/>
      <c r="F195" s="105">
        <v>1</v>
      </c>
      <c r="G195" s="106">
        <v>1</v>
      </c>
      <c r="H195" s="107" t="s">
        <v>59</v>
      </c>
      <c r="I195" s="105"/>
      <c r="J195" s="64">
        <f t="shared" si="88"/>
        <v>0</v>
      </c>
      <c r="K195" s="132"/>
      <c r="L195" s="64">
        <f>SUMIF(order!C:C,A:A,order!G:G)</f>
        <v>0</v>
      </c>
      <c r="M195" s="64">
        <f>SUMIF(order!C:C,A:A,order!H:H)</f>
        <v>0</v>
      </c>
      <c r="N195" s="64">
        <f t="shared" si="89"/>
        <v>0</v>
      </c>
      <c r="O195" s="64">
        <f t="shared" si="90"/>
        <v>0</v>
      </c>
      <c r="AG195" s="50"/>
      <c r="AH195" s="50"/>
    </row>
    <row r="196" spans="1:34" s="49" customFormat="1" outlineLevel="1">
      <c r="A196" s="73">
        <v>4864</v>
      </c>
      <c r="B196" s="71" t="s">
        <v>160</v>
      </c>
      <c r="C196" s="98"/>
      <c r="D196" s="100" t="s">
        <v>122</v>
      </c>
      <c r="E196" s="71"/>
      <c r="F196" s="105">
        <v>1</v>
      </c>
      <c r="G196" s="106">
        <v>1</v>
      </c>
      <c r="H196" s="107" t="s">
        <v>59</v>
      </c>
      <c r="I196" s="105"/>
      <c r="J196" s="64">
        <f t="shared" si="88"/>
        <v>0</v>
      </c>
      <c r="K196" s="132"/>
      <c r="L196" s="64">
        <f>SUMIF(order!C:C,A:A,order!G:G)</f>
        <v>0</v>
      </c>
      <c r="M196" s="64">
        <f>SUMIF(order!C:C,A:A,order!H:H)</f>
        <v>0</v>
      </c>
      <c r="N196" s="64">
        <f t="shared" si="89"/>
        <v>0</v>
      </c>
      <c r="O196" s="64">
        <f t="shared" si="90"/>
        <v>0</v>
      </c>
      <c r="AG196" s="50"/>
      <c r="AH196" s="50"/>
    </row>
    <row r="197" spans="1:34" s="49" customFormat="1" outlineLevel="1">
      <c r="A197" s="73">
        <v>4865</v>
      </c>
      <c r="B197" s="71" t="s">
        <v>161</v>
      </c>
      <c r="C197" s="98"/>
      <c r="D197" s="100" t="s">
        <v>122</v>
      </c>
      <c r="E197" s="71"/>
      <c r="F197" s="105">
        <v>1</v>
      </c>
      <c r="G197" s="106">
        <v>1</v>
      </c>
      <c r="H197" s="107" t="s">
        <v>59</v>
      </c>
      <c r="I197" s="105"/>
      <c r="J197" s="64">
        <f t="shared" si="88"/>
        <v>0</v>
      </c>
      <c r="K197" s="132"/>
      <c r="L197" s="64">
        <f>SUMIF(order!C:C,A:A,order!G:G)</f>
        <v>0</v>
      </c>
      <c r="M197" s="64">
        <f>SUMIF(order!C:C,A:A,order!H:H)</f>
        <v>0</v>
      </c>
      <c r="N197" s="64">
        <f t="shared" si="89"/>
        <v>0</v>
      </c>
      <c r="O197" s="64">
        <f t="shared" si="90"/>
        <v>0</v>
      </c>
      <c r="AG197" s="50"/>
      <c r="AH197" s="50"/>
    </row>
    <row r="198" spans="1:34" s="49" customFormat="1" outlineLevel="1">
      <c r="A198" s="73">
        <v>4875</v>
      </c>
      <c r="B198" s="71" t="s">
        <v>143</v>
      </c>
      <c r="C198" s="98"/>
      <c r="D198" s="100" t="s">
        <v>122</v>
      </c>
      <c r="F198" s="105">
        <v>1</v>
      </c>
      <c r="G198" s="106">
        <v>1</v>
      </c>
      <c r="H198" s="107" t="s">
        <v>59</v>
      </c>
      <c r="I198" s="105"/>
      <c r="J198" s="64">
        <f t="shared" si="88"/>
        <v>0</v>
      </c>
      <c r="K198" s="132"/>
      <c r="L198" s="64">
        <f>SUMIF(order!C:C,A:A,order!G:G)</f>
        <v>0</v>
      </c>
      <c r="M198" s="64">
        <f>SUMIF(order!C:C,A:A,order!H:H)</f>
        <v>0</v>
      </c>
      <c r="N198" s="64">
        <f t="shared" si="89"/>
        <v>0</v>
      </c>
      <c r="O198" s="64">
        <f t="shared" si="90"/>
        <v>0</v>
      </c>
      <c r="AG198" s="50"/>
      <c r="AH198" s="50"/>
    </row>
    <row r="199" spans="1:34" s="49" customFormat="1" outlineLevel="1">
      <c r="A199" s="73">
        <v>4881</v>
      </c>
      <c r="B199" s="71" t="s">
        <v>162</v>
      </c>
      <c r="C199" s="71"/>
      <c r="D199" s="100" t="s">
        <v>122</v>
      </c>
      <c r="E199" s="71"/>
      <c r="F199" s="105">
        <v>1</v>
      </c>
      <c r="G199" s="106">
        <v>1</v>
      </c>
      <c r="H199" s="107" t="s">
        <v>59</v>
      </c>
      <c r="I199" s="105"/>
      <c r="J199" s="64">
        <f t="shared" si="88"/>
        <v>0</v>
      </c>
      <c r="K199" s="132"/>
      <c r="L199" s="64">
        <f>SUMIF(order!C:C,A:A,order!G:G)</f>
        <v>0</v>
      </c>
      <c r="M199" s="64">
        <f>SUMIF(order!C:C,A:A,order!H:H)</f>
        <v>0</v>
      </c>
      <c r="N199" s="64">
        <f t="shared" si="89"/>
        <v>0</v>
      </c>
      <c r="O199" s="64">
        <f t="shared" si="90"/>
        <v>0</v>
      </c>
      <c r="AG199" s="50"/>
      <c r="AH199" s="50"/>
    </row>
    <row r="200" spans="1:34" s="49" customFormat="1" outlineLevel="1">
      <c r="A200" s="73">
        <v>4882</v>
      </c>
      <c r="B200" s="71" t="s">
        <v>163</v>
      </c>
      <c r="C200" s="71"/>
      <c r="D200" s="100" t="s">
        <v>122</v>
      </c>
      <c r="E200" s="71"/>
      <c r="F200" s="105">
        <v>1</v>
      </c>
      <c r="G200" s="106">
        <v>1</v>
      </c>
      <c r="H200" s="107" t="s">
        <v>59</v>
      </c>
      <c r="I200" s="105"/>
      <c r="J200" s="64">
        <f t="shared" si="88"/>
        <v>0</v>
      </c>
      <c r="K200" s="132"/>
      <c r="L200" s="64">
        <f>SUMIF(order!C:C,A:A,order!G:G)</f>
        <v>0</v>
      </c>
      <c r="M200" s="64">
        <f>SUMIF(order!C:C,A:A,order!H:H)</f>
        <v>0</v>
      </c>
      <c r="N200" s="64">
        <f t="shared" si="89"/>
        <v>0</v>
      </c>
      <c r="O200" s="64">
        <f t="shared" si="90"/>
        <v>0</v>
      </c>
      <c r="AG200" s="50"/>
      <c r="AH200" s="50"/>
    </row>
    <row r="201" spans="1:34" s="49" customFormat="1" outlineLevel="1">
      <c r="A201" s="73">
        <v>4883</v>
      </c>
      <c r="B201" s="71" t="s">
        <v>164</v>
      </c>
      <c r="C201" s="71"/>
      <c r="D201" s="100" t="s">
        <v>122</v>
      </c>
      <c r="E201" s="71"/>
      <c r="F201" s="105">
        <v>1</v>
      </c>
      <c r="G201" s="106">
        <v>1</v>
      </c>
      <c r="H201" s="107" t="s">
        <v>59</v>
      </c>
      <c r="I201" s="105"/>
      <c r="J201" s="64">
        <f t="shared" si="88"/>
        <v>0</v>
      </c>
      <c r="K201" s="132"/>
      <c r="L201" s="64">
        <f>SUMIF(order!C:C,A:A,order!G:G)</f>
        <v>0</v>
      </c>
      <c r="M201" s="64">
        <f>SUMIF(order!C:C,A:A,order!H:H)</f>
        <v>0</v>
      </c>
      <c r="N201" s="64">
        <f t="shared" si="89"/>
        <v>0</v>
      </c>
      <c r="O201" s="64">
        <f t="shared" si="90"/>
        <v>0</v>
      </c>
      <c r="AG201" s="50"/>
      <c r="AH201" s="50"/>
    </row>
    <row r="202" spans="1:34" s="49" customFormat="1" outlineLevel="1">
      <c r="A202" s="73">
        <v>4887</v>
      </c>
      <c r="B202" s="71" t="s">
        <v>146</v>
      </c>
      <c r="C202" s="71"/>
      <c r="D202" s="100" t="s">
        <v>122</v>
      </c>
      <c r="E202" s="71"/>
      <c r="F202" s="105">
        <v>1</v>
      </c>
      <c r="G202" s="106">
        <v>1</v>
      </c>
      <c r="H202" s="107" t="s">
        <v>59</v>
      </c>
      <c r="I202" s="105"/>
      <c r="J202" s="64">
        <f t="shared" si="88"/>
        <v>0</v>
      </c>
      <c r="K202" s="132"/>
      <c r="L202" s="64">
        <f>SUMIF(order!C:C,A:A,order!G:G)</f>
        <v>0</v>
      </c>
      <c r="M202" s="64">
        <f>SUMIF(order!C:C,A:A,order!H:H)</f>
        <v>0</v>
      </c>
      <c r="N202" s="64">
        <f t="shared" si="89"/>
        <v>0</v>
      </c>
      <c r="O202" s="64">
        <f t="shared" si="90"/>
        <v>0</v>
      </c>
      <c r="AG202" s="50"/>
      <c r="AH202" s="50"/>
    </row>
    <row r="203" spans="1:34" s="49" customFormat="1" outlineLevel="1">
      <c r="A203" s="73">
        <v>4888</v>
      </c>
      <c r="B203" s="71" t="s">
        <v>147</v>
      </c>
      <c r="C203" s="71"/>
      <c r="D203" s="100" t="s">
        <v>122</v>
      </c>
      <c r="E203" s="71"/>
      <c r="F203" s="105">
        <v>1</v>
      </c>
      <c r="G203" s="106">
        <v>1</v>
      </c>
      <c r="H203" s="107" t="s">
        <v>59</v>
      </c>
      <c r="I203" s="105"/>
      <c r="J203" s="64">
        <f t="shared" si="88"/>
        <v>0</v>
      </c>
      <c r="K203" s="132"/>
      <c r="L203" s="64">
        <f>SUMIF(order!C:C,A:A,order!G:G)</f>
        <v>0</v>
      </c>
      <c r="M203" s="64">
        <f>SUMIF(order!C:C,A:A,order!H:H)</f>
        <v>0</v>
      </c>
      <c r="N203" s="64">
        <f t="shared" si="89"/>
        <v>0</v>
      </c>
      <c r="O203" s="64">
        <f t="shared" si="90"/>
        <v>0</v>
      </c>
      <c r="AG203" s="50"/>
      <c r="AH203" s="50"/>
    </row>
    <row r="204" spans="1:34" s="49" customFormat="1" outlineLevel="1">
      <c r="A204" s="73">
        <v>4890</v>
      </c>
      <c r="B204" s="71" t="s">
        <v>148</v>
      </c>
      <c r="C204" s="71"/>
      <c r="D204" s="100" t="s">
        <v>122</v>
      </c>
      <c r="E204" s="71"/>
      <c r="F204" s="105">
        <v>1</v>
      </c>
      <c r="G204" s="106">
        <v>1</v>
      </c>
      <c r="H204" s="107" t="s">
        <v>59</v>
      </c>
      <c r="I204" s="105"/>
      <c r="J204" s="64">
        <f t="shared" si="88"/>
        <v>0</v>
      </c>
      <c r="K204" s="132"/>
      <c r="L204" s="64">
        <f>SUMIF(order!C:C,A:A,order!G:G)</f>
        <v>0</v>
      </c>
      <c r="M204" s="64">
        <f>SUMIF(order!C:C,A:A,order!H:H)</f>
        <v>0</v>
      </c>
      <c r="N204" s="64">
        <f t="shared" si="89"/>
        <v>0</v>
      </c>
      <c r="O204" s="64">
        <f t="shared" si="90"/>
        <v>0</v>
      </c>
      <c r="AG204" s="50"/>
      <c r="AH204" s="50"/>
    </row>
    <row r="205" spans="1:34" s="49" customFormat="1" outlineLevel="1">
      <c r="A205" s="73">
        <v>4891</v>
      </c>
      <c r="B205" s="71" t="s">
        <v>149</v>
      </c>
      <c r="C205" s="71"/>
      <c r="D205" s="100" t="s">
        <v>122</v>
      </c>
      <c r="E205" s="71"/>
      <c r="F205" s="105">
        <v>1</v>
      </c>
      <c r="G205" s="106">
        <v>1</v>
      </c>
      <c r="H205" s="107" t="s">
        <v>59</v>
      </c>
      <c r="I205" s="105"/>
      <c r="J205" s="64">
        <f t="shared" si="88"/>
        <v>0</v>
      </c>
      <c r="K205" s="132"/>
      <c r="L205" s="64">
        <f>SUMIF(order!C:C,A:A,order!G:G)</f>
        <v>0</v>
      </c>
      <c r="M205" s="64">
        <f>SUMIF(order!C:C,A:A,order!H:H)</f>
        <v>0</v>
      </c>
      <c r="N205" s="64">
        <f t="shared" si="89"/>
        <v>0</v>
      </c>
      <c r="O205" s="64">
        <f t="shared" si="90"/>
        <v>0</v>
      </c>
      <c r="AG205" s="50"/>
      <c r="AH205" s="50"/>
    </row>
    <row r="206" spans="1:34" s="49" customFormat="1" outlineLevel="1">
      <c r="A206" s="73">
        <v>4892</v>
      </c>
      <c r="B206" s="71" t="s">
        <v>150</v>
      </c>
      <c r="C206" s="71"/>
      <c r="D206" s="100" t="s">
        <v>122</v>
      </c>
      <c r="E206" s="71"/>
      <c r="F206" s="105">
        <v>1</v>
      </c>
      <c r="G206" s="106">
        <v>1</v>
      </c>
      <c r="H206" s="107" t="s">
        <v>59</v>
      </c>
      <c r="I206" s="105"/>
      <c r="J206" s="64">
        <f t="shared" si="88"/>
        <v>0</v>
      </c>
      <c r="K206" s="132"/>
      <c r="L206" s="64">
        <f>SUMIF(order!C:C,A:A,order!G:G)</f>
        <v>0</v>
      </c>
      <c r="M206" s="64">
        <f>SUMIF(order!C:C,A:A,order!H:H)</f>
        <v>0</v>
      </c>
      <c r="N206" s="64">
        <f t="shared" si="89"/>
        <v>0</v>
      </c>
      <c r="O206" s="64">
        <f t="shared" si="90"/>
        <v>0</v>
      </c>
      <c r="AG206" s="50"/>
      <c r="AH206" s="50"/>
    </row>
    <row r="207" spans="1:34" s="49" customFormat="1" outlineLevel="1">
      <c r="A207" s="53"/>
      <c r="B207" s="57" t="s">
        <v>77</v>
      </c>
      <c r="C207" s="75"/>
      <c r="D207" s="100"/>
      <c r="E207" s="71"/>
      <c r="F207" s="105"/>
      <c r="G207" s="106"/>
      <c r="H207" s="107"/>
      <c r="I207" s="105"/>
      <c r="J207" s="84">
        <f>SUM(J193:J206)</f>
        <v>0</v>
      </c>
      <c r="K207" s="133">
        <f t="shared" ref="K207:O207" si="91">SUM(K193:K206)</f>
        <v>0</v>
      </c>
      <c r="L207" s="84">
        <f t="shared" si="91"/>
        <v>0</v>
      </c>
      <c r="M207" s="84">
        <f t="shared" si="91"/>
        <v>0</v>
      </c>
      <c r="N207" s="84">
        <f t="shared" si="91"/>
        <v>0</v>
      </c>
      <c r="O207" s="84">
        <f t="shared" si="91"/>
        <v>0</v>
      </c>
      <c r="P207" s="85"/>
      <c r="AG207" s="50"/>
      <c r="AH207" s="50"/>
    </row>
    <row r="208" spans="1:34" s="49" customFormat="1">
      <c r="A208" s="53"/>
      <c r="B208" s="57"/>
      <c r="C208" s="75"/>
      <c r="D208" s="100"/>
      <c r="E208" s="71"/>
      <c r="F208" s="105"/>
      <c r="G208" s="106"/>
      <c r="H208" s="107"/>
      <c r="I208" s="105"/>
      <c r="J208" s="59"/>
      <c r="K208" s="134"/>
      <c r="L208" s="59"/>
      <c r="M208" s="59"/>
      <c r="N208" s="59"/>
      <c r="O208" s="59"/>
      <c r="AG208" s="50"/>
      <c r="AH208" s="50"/>
    </row>
    <row r="209" spans="1:34" s="49" customFormat="1" outlineLevel="1">
      <c r="A209" s="56">
        <v>4900</v>
      </c>
      <c r="B209" s="57" t="s">
        <v>29</v>
      </c>
      <c r="C209" s="57"/>
      <c r="D209" s="100"/>
      <c r="E209" s="71"/>
      <c r="F209" s="105">
        <v>1</v>
      </c>
      <c r="G209" s="106">
        <v>1</v>
      </c>
      <c r="H209" s="107" t="s">
        <v>59</v>
      </c>
      <c r="I209" s="105"/>
      <c r="J209" s="64">
        <f t="shared" ref="J209" si="92">F209*G209*I209</f>
        <v>0</v>
      </c>
      <c r="K209" s="132"/>
      <c r="L209" s="64">
        <f>SUMIF(order!C:C,A:A,order!G:G)</f>
        <v>0</v>
      </c>
      <c r="M209" s="64">
        <f>SUMIF(order!C:C,A:A,order!H:H)</f>
        <v>0</v>
      </c>
      <c r="N209" s="64">
        <f>L:L+M:M</f>
        <v>0</v>
      </c>
      <c r="O209" s="64">
        <f>J:J-N:N</f>
        <v>0</v>
      </c>
      <c r="AG209" s="50"/>
      <c r="AH209" s="50"/>
    </row>
    <row r="210" spans="1:34" s="49" customFormat="1" outlineLevel="1">
      <c r="A210" s="73">
        <v>4902</v>
      </c>
      <c r="B210" s="71" t="s">
        <v>165</v>
      </c>
      <c r="C210" s="98"/>
      <c r="D210" s="100" t="s">
        <v>122</v>
      </c>
      <c r="E210" s="71"/>
      <c r="F210" s="105">
        <v>1</v>
      </c>
      <c r="G210" s="106">
        <v>1</v>
      </c>
      <c r="H210" s="107" t="s">
        <v>59</v>
      </c>
      <c r="I210" s="105"/>
      <c r="J210" s="64">
        <f t="shared" ref="J210:J213" si="93">F210*G210*I210</f>
        <v>0</v>
      </c>
      <c r="K210" s="132"/>
      <c r="L210" s="64">
        <f>SUMIF(order!C:C,A:A,order!G:G)</f>
        <v>0</v>
      </c>
      <c r="M210" s="64">
        <f>SUMIF(order!C:C,A:A,order!H:H)</f>
        <v>0</v>
      </c>
      <c r="N210" s="64">
        <f>L:L+M:M</f>
        <v>0</v>
      </c>
      <c r="O210" s="64">
        <f>J:J-N:N</f>
        <v>0</v>
      </c>
      <c r="AG210" s="50"/>
      <c r="AH210" s="50"/>
    </row>
    <row r="211" spans="1:34" s="49" customFormat="1" outlineLevel="1">
      <c r="A211" s="73">
        <v>4903</v>
      </c>
      <c r="B211" s="71" t="s">
        <v>166</v>
      </c>
      <c r="C211" s="98"/>
      <c r="D211" s="100" t="s">
        <v>122</v>
      </c>
      <c r="E211" s="71"/>
      <c r="F211" s="105">
        <v>1</v>
      </c>
      <c r="G211" s="106">
        <v>1</v>
      </c>
      <c r="H211" s="107" t="s">
        <v>59</v>
      </c>
      <c r="I211" s="105"/>
      <c r="J211" s="64">
        <f t="shared" si="93"/>
        <v>0</v>
      </c>
      <c r="K211" s="132"/>
      <c r="L211" s="64">
        <f>SUMIF(order!C:C,A:A,order!G:G)</f>
        <v>0</v>
      </c>
      <c r="M211" s="64">
        <f>SUMIF(order!C:C,A:A,order!H:H)</f>
        <v>0</v>
      </c>
      <c r="N211" s="64">
        <f>L:L+M:M</f>
        <v>0</v>
      </c>
      <c r="O211" s="64">
        <f>J:J-N:N</f>
        <v>0</v>
      </c>
      <c r="AG211" s="50"/>
      <c r="AH211" s="50"/>
    </row>
    <row r="212" spans="1:34" s="49" customFormat="1" outlineLevel="1">
      <c r="A212" s="73">
        <v>4913</v>
      </c>
      <c r="B212" s="71" t="s">
        <v>167</v>
      </c>
      <c r="C212" s="71"/>
      <c r="D212" s="100" t="s">
        <v>122</v>
      </c>
      <c r="E212" s="71"/>
      <c r="F212" s="105">
        <v>1</v>
      </c>
      <c r="G212" s="106">
        <v>1</v>
      </c>
      <c r="H212" s="107" t="s">
        <v>59</v>
      </c>
      <c r="I212" s="105"/>
      <c r="J212" s="64">
        <f t="shared" si="93"/>
        <v>0</v>
      </c>
      <c r="K212" s="132"/>
      <c r="L212" s="64">
        <f>SUMIF(order!C:C,A:A,order!G:G)</f>
        <v>0</v>
      </c>
      <c r="M212" s="64">
        <f>SUMIF(order!C:C,A:A,order!H:H)</f>
        <v>0</v>
      </c>
      <c r="N212" s="64">
        <f>L:L+M:M</f>
        <v>0</v>
      </c>
      <c r="O212" s="64">
        <f>J:J-N:N</f>
        <v>0</v>
      </c>
      <c r="AG212" s="50"/>
      <c r="AH212" s="50"/>
    </row>
    <row r="213" spans="1:34" s="49" customFormat="1" outlineLevel="1">
      <c r="A213" s="73">
        <v>4915</v>
      </c>
      <c r="B213" s="71" t="s">
        <v>168</v>
      </c>
      <c r="C213" s="71"/>
      <c r="D213" s="100" t="s">
        <v>122</v>
      </c>
      <c r="E213" s="71"/>
      <c r="F213" s="105">
        <v>1</v>
      </c>
      <c r="G213" s="106">
        <v>1</v>
      </c>
      <c r="H213" s="107" t="s">
        <v>59</v>
      </c>
      <c r="I213" s="105"/>
      <c r="J213" s="64">
        <f t="shared" si="93"/>
        <v>0</v>
      </c>
      <c r="K213" s="132"/>
      <c r="L213" s="64">
        <f>SUMIF(order!C:C,A:A,order!G:G)</f>
        <v>0</v>
      </c>
      <c r="M213" s="64">
        <f>SUMIF(order!C:C,A:A,order!H:H)</f>
        <v>0</v>
      </c>
      <c r="N213" s="64">
        <f>L:L+M:M</f>
        <v>0</v>
      </c>
      <c r="O213" s="64">
        <f>J:J-N:N</f>
        <v>0</v>
      </c>
      <c r="AG213" s="50"/>
      <c r="AH213" s="50"/>
    </row>
    <row r="214" spans="1:34" s="49" customFormat="1" outlineLevel="1">
      <c r="A214" s="53"/>
      <c r="B214" s="57" t="s">
        <v>77</v>
      </c>
      <c r="C214" s="75"/>
      <c r="D214" s="100"/>
      <c r="E214" s="71"/>
      <c r="F214" s="105"/>
      <c r="G214" s="106"/>
      <c r="H214" s="107"/>
      <c r="I214" s="105"/>
      <c r="J214" s="84">
        <f>SUM(J209:J213)</f>
        <v>0</v>
      </c>
      <c r="K214" s="133">
        <f t="shared" ref="K214:O214" si="94">SUM(K209:K213)</f>
        <v>0</v>
      </c>
      <c r="L214" s="84">
        <f t="shared" si="94"/>
        <v>0</v>
      </c>
      <c r="M214" s="84">
        <f t="shared" si="94"/>
        <v>0</v>
      </c>
      <c r="N214" s="84">
        <f t="shared" si="94"/>
        <v>0</v>
      </c>
      <c r="O214" s="84">
        <f t="shared" si="94"/>
        <v>0</v>
      </c>
      <c r="P214" s="85"/>
      <c r="AG214" s="50"/>
      <c r="AH214" s="50"/>
    </row>
    <row r="215" spans="1:34" s="49" customFormat="1" outlineLevel="1">
      <c r="A215" s="53"/>
      <c r="B215" s="57"/>
      <c r="C215" s="75"/>
      <c r="D215" s="100"/>
      <c r="E215" s="71"/>
      <c r="F215" s="105"/>
      <c r="G215" s="106"/>
      <c r="H215" s="107"/>
      <c r="I215" s="105"/>
      <c r="J215" s="59"/>
      <c r="K215" s="134"/>
      <c r="L215" s="59"/>
      <c r="M215" s="59"/>
      <c r="N215" s="59"/>
      <c r="O215" s="59"/>
      <c r="AG215" s="50"/>
      <c r="AH215" s="50"/>
    </row>
    <row r="216" spans="1:34" s="49" customFormat="1" outlineLevel="1">
      <c r="A216" s="56">
        <v>4920</v>
      </c>
      <c r="B216" s="57" t="s">
        <v>30</v>
      </c>
      <c r="C216" s="57"/>
      <c r="D216" s="100"/>
      <c r="E216" s="71"/>
      <c r="F216" s="105"/>
      <c r="G216" s="106"/>
      <c r="H216" s="107"/>
      <c r="I216" s="105"/>
      <c r="J216" s="59"/>
      <c r="K216" s="134"/>
      <c r="L216" s="59"/>
      <c r="M216" s="59"/>
      <c r="N216" s="59"/>
      <c r="O216" s="59"/>
      <c r="AG216" s="50"/>
      <c r="AH216" s="50"/>
    </row>
    <row r="217" spans="1:34" s="49" customFormat="1" outlineLevel="1">
      <c r="A217" s="73">
        <v>4921</v>
      </c>
      <c r="B217" s="71" t="s">
        <v>130</v>
      </c>
      <c r="C217" s="71"/>
      <c r="D217" s="100" t="s">
        <v>122</v>
      </c>
      <c r="E217" s="71"/>
      <c r="F217" s="105">
        <v>1</v>
      </c>
      <c r="G217" s="106">
        <v>1</v>
      </c>
      <c r="H217" s="107" t="s">
        <v>59</v>
      </c>
      <c r="I217" s="105"/>
      <c r="J217" s="64">
        <f t="shared" ref="J217" si="95">F217*G217*I217</f>
        <v>0</v>
      </c>
      <c r="K217" s="132"/>
      <c r="L217" s="64">
        <f>SUMIF(order!C:C,A:A,order!G:G)</f>
        <v>0</v>
      </c>
      <c r="M217" s="64">
        <f>SUMIF(order!C:C,A:A,order!H:H)</f>
        <v>0</v>
      </c>
      <c r="N217" s="64">
        <f t="shared" ref="N217:N239" si="96">L:L+M:M</f>
        <v>0</v>
      </c>
      <c r="O217" s="64">
        <f t="shared" ref="O217:O239" si="97">J:J-N:N</f>
        <v>0</v>
      </c>
      <c r="AG217" s="50"/>
      <c r="AH217" s="50"/>
    </row>
    <row r="218" spans="1:34" s="49" customFormat="1" outlineLevel="1">
      <c r="A218" s="73">
        <v>4922</v>
      </c>
      <c r="B218" s="71" t="s">
        <v>131</v>
      </c>
      <c r="C218" s="71"/>
      <c r="D218" s="100" t="s">
        <v>122</v>
      </c>
      <c r="E218" s="71"/>
      <c r="F218" s="105">
        <v>1</v>
      </c>
      <c r="G218" s="106">
        <v>1</v>
      </c>
      <c r="H218" s="107" t="s">
        <v>59</v>
      </c>
      <c r="I218" s="105"/>
      <c r="J218" s="64">
        <f t="shared" ref="J218:J239" si="98">F218*G218*I218</f>
        <v>0</v>
      </c>
      <c r="K218" s="132"/>
      <c r="L218" s="64">
        <f>SUMIF(order!C:C,A:A,order!G:G)</f>
        <v>0</v>
      </c>
      <c r="M218" s="64">
        <f>SUMIF(order!C:C,A:A,order!H:H)</f>
        <v>0</v>
      </c>
      <c r="N218" s="64">
        <f t="shared" si="96"/>
        <v>0</v>
      </c>
      <c r="O218" s="64">
        <f t="shared" si="97"/>
        <v>0</v>
      </c>
      <c r="AG218" s="50"/>
      <c r="AH218" s="50"/>
    </row>
    <row r="219" spans="1:34" s="49" customFormat="1" outlineLevel="1">
      <c r="A219" s="73">
        <v>4924</v>
      </c>
      <c r="B219" s="71" t="s">
        <v>99</v>
      </c>
      <c r="C219" s="71"/>
      <c r="D219" s="100" t="s">
        <v>122</v>
      </c>
      <c r="E219" s="71"/>
      <c r="F219" s="105">
        <v>1</v>
      </c>
      <c r="G219" s="106">
        <v>1</v>
      </c>
      <c r="H219" s="107" t="s">
        <v>59</v>
      </c>
      <c r="I219" s="105"/>
      <c r="J219" s="64">
        <f t="shared" si="98"/>
        <v>0</v>
      </c>
      <c r="K219" s="132"/>
      <c r="L219" s="64">
        <f>SUMIF(order!C:C,A:A,order!G:G)</f>
        <v>0</v>
      </c>
      <c r="M219" s="64">
        <f>SUMIF(order!C:C,A:A,order!H:H)</f>
        <v>0</v>
      </c>
      <c r="N219" s="64">
        <f t="shared" si="96"/>
        <v>0</v>
      </c>
      <c r="O219" s="64">
        <f t="shared" si="97"/>
        <v>0</v>
      </c>
      <c r="AG219" s="50"/>
      <c r="AH219" s="50"/>
    </row>
    <row r="220" spans="1:34" s="49" customFormat="1" outlineLevel="1">
      <c r="A220" s="73">
        <v>4952</v>
      </c>
      <c r="B220" s="71" t="s">
        <v>169</v>
      </c>
      <c r="C220" s="98"/>
      <c r="D220" s="100" t="s">
        <v>122</v>
      </c>
      <c r="E220" s="71"/>
      <c r="F220" s="105">
        <v>1</v>
      </c>
      <c r="G220" s="106">
        <v>1</v>
      </c>
      <c r="H220" s="107" t="s">
        <v>59</v>
      </c>
      <c r="I220" s="105"/>
      <c r="J220" s="64">
        <f t="shared" si="98"/>
        <v>0</v>
      </c>
      <c r="K220" s="132"/>
      <c r="L220" s="64">
        <f>SUMIF(order!C:C,A:A,order!G:G)</f>
        <v>0</v>
      </c>
      <c r="M220" s="64">
        <f>SUMIF(order!C:C,A:A,order!H:H)</f>
        <v>0</v>
      </c>
      <c r="N220" s="64">
        <f t="shared" si="96"/>
        <v>0</v>
      </c>
      <c r="O220" s="64">
        <f t="shared" si="97"/>
        <v>0</v>
      </c>
      <c r="AG220" s="50"/>
      <c r="AH220" s="50"/>
    </row>
    <row r="221" spans="1:34" s="49" customFormat="1" outlineLevel="1">
      <c r="A221" s="73">
        <v>4953</v>
      </c>
      <c r="B221" s="71" t="s">
        <v>170</v>
      </c>
      <c r="C221" s="98"/>
      <c r="D221" s="100" t="s">
        <v>122</v>
      </c>
      <c r="E221" s="71"/>
      <c r="F221" s="105">
        <v>1</v>
      </c>
      <c r="G221" s="106">
        <v>1</v>
      </c>
      <c r="H221" s="107" t="s">
        <v>59</v>
      </c>
      <c r="I221" s="105"/>
      <c r="J221" s="64">
        <f t="shared" si="98"/>
        <v>0</v>
      </c>
      <c r="K221" s="132"/>
      <c r="L221" s="64">
        <f>SUMIF(order!C:C,A:A,order!G:G)</f>
        <v>0</v>
      </c>
      <c r="M221" s="64">
        <f>SUMIF(order!C:C,A:A,order!H:H)</f>
        <v>0</v>
      </c>
      <c r="N221" s="64">
        <f t="shared" si="96"/>
        <v>0</v>
      </c>
      <c r="O221" s="64">
        <f t="shared" si="97"/>
        <v>0</v>
      </c>
      <c r="AG221" s="50"/>
      <c r="AH221" s="50"/>
    </row>
    <row r="222" spans="1:34" s="49" customFormat="1" outlineLevel="1">
      <c r="A222" s="73">
        <v>4955</v>
      </c>
      <c r="B222" s="71" t="s">
        <v>171</v>
      </c>
      <c r="C222" s="71"/>
      <c r="D222" s="100" t="s">
        <v>122</v>
      </c>
      <c r="E222" s="71"/>
      <c r="F222" s="105">
        <v>1</v>
      </c>
      <c r="G222" s="106">
        <v>1</v>
      </c>
      <c r="H222" s="107" t="s">
        <v>59</v>
      </c>
      <c r="I222" s="105"/>
      <c r="J222" s="64">
        <f t="shared" si="98"/>
        <v>0</v>
      </c>
      <c r="K222" s="132"/>
      <c r="L222" s="64">
        <f>SUMIF(order!C:C,A:A,order!G:G)</f>
        <v>0</v>
      </c>
      <c r="M222" s="64">
        <f>SUMIF(order!C:C,A:A,order!H:H)</f>
        <v>0</v>
      </c>
      <c r="N222" s="64">
        <f t="shared" si="96"/>
        <v>0</v>
      </c>
      <c r="O222" s="64">
        <f t="shared" si="97"/>
        <v>0</v>
      </c>
      <c r="AG222" s="50"/>
      <c r="AH222" s="50"/>
    </row>
    <row r="223" spans="1:34" s="49" customFormat="1" outlineLevel="1">
      <c r="A223" s="73">
        <v>4956</v>
      </c>
      <c r="B223" s="71" t="s">
        <v>172</v>
      </c>
      <c r="C223" s="71"/>
      <c r="D223" s="100" t="s">
        <v>122</v>
      </c>
      <c r="E223" s="71"/>
      <c r="F223" s="105">
        <v>1</v>
      </c>
      <c r="G223" s="106">
        <v>1</v>
      </c>
      <c r="H223" s="107" t="s">
        <v>59</v>
      </c>
      <c r="I223" s="105"/>
      <c r="J223" s="64">
        <f t="shared" si="98"/>
        <v>0</v>
      </c>
      <c r="K223" s="132"/>
      <c r="L223" s="64">
        <f>SUMIF(order!C:C,A:A,order!G:G)</f>
        <v>0</v>
      </c>
      <c r="M223" s="64">
        <f>SUMIF(order!C:C,A:A,order!H:H)</f>
        <v>0</v>
      </c>
      <c r="N223" s="64">
        <f t="shared" si="96"/>
        <v>0</v>
      </c>
      <c r="O223" s="64">
        <f t="shared" si="97"/>
        <v>0</v>
      </c>
      <c r="AG223" s="50"/>
      <c r="AH223" s="50"/>
    </row>
    <row r="224" spans="1:34" s="49" customFormat="1" outlineLevel="1">
      <c r="A224" s="73">
        <v>4960</v>
      </c>
      <c r="B224" s="71" t="s">
        <v>173</v>
      </c>
      <c r="C224" s="71"/>
      <c r="D224" s="100" t="s">
        <v>122</v>
      </c>
      <c r="E224" s="71"/>
      <c r="F224" s="105">
        <v>1</v>
      </c>
      <c r="G224" s="106">
        <v>1</v>
      </c>
      <c r="H224" s="107" t="s">
        <v>59</v>
      </c>
      <c r="I224" s="105"/>
      <c r="J224" s="64">
        <f t="shared" si="98"/>
        <v>0</v>
      </c>
      <c r="K224" s="132"/>
      <c r="L224" s="64">
        <f>SUMIF(order!C:C,A:A,order!G:G)</f>
        <v>0</v>
      </c>
      <c r="M224" s="64">
        <f>SUMIF(order!C:C,A:A,order!H:H)</f>
        <v>0</v>
      </c>
      <c r="N224" s="64">
        <f t="shared" si="96"/>
        <v>0</v>
      </c>
      <c r="O224" s="64">
        <f t="shared" si="97"/>
        <v>0</v>
      </c>
      <c r="AG224" s="50"/>
      <c r="AH224" s="50"/>
    </row>
    <row r="225" spans="1:34" s="49" customFormat="1" outlineLevel="1">
      <c r="A225" s="73">
        <v>4961</v>
      </c>
      <c r="B225" s="71" t="s">
        <v>174</v>
      </c>
      <c r="C225" s="71"/>
      <c r="D225" s="100" t="s">
        <v>122</v>
      </c>
      <c r="E225" s="71"/>
      <c r="F225" s="105">
        <v>1</v>
      </c>
      <c r="G225" s="106">
        <v>1</v>
      </c>
      <c r="H225" s="107" t="s">
        <v>59</v>
      </c>
      <c r="I225" s="105"/>
      <c r="J225" s="64">
        <f t="shared" si="98"/>
        <v>0</v>
      </c>
      <c r="K225" s="132"/>
      <c r="L225" s="64">
        <f>SUMIF(order!C:C,A:A,order!G:G)</f>
        <v>0</v>
      </c>
      <c r="M225" s="64">
        <f>SUMIF(order!C:C,A:A,order!H:H)</f>
        <v>0</v>
      </c>
      <c r="N225" s="64">
        <f t="shared" si="96"/>
        <v>0</v>
      </c>
      <c r="O225" s="64">
        <f t="shared" si="97"/>
        <v>0</v>
      </c>
      <c r="AG225" s="50"/>
      <c r="AH225" s="50"/>
    </row>
    <row r="226" spans="1:34" s="49" customFormat="1" outlineLevel="1">
      <c r="A226" s="73">
        <v>4971</v>
      </c>
      <c r="B226" s="71" t="s">
        <v>175</v>
      </c>
      <c r="C226" s="71"/>
      <c r="D226" s="100" t="s">
        <v>122</v>
      </c>
      <c r="E226" s="71"/>
      <c r="F226" s="105">
        <v>1</v>
      </c>
      <c r="G226" s="106">
        <v>1</v>
      </c>
      <c r="H226" s="107" t="s">
        <v>59</v>
      </c>
      <c r="I226" s="105"/>
      <c r="J226" s="64">
        <f t="shared" si="98"/>
        <v>0</v>
      </c>
      <c r="K226" s="132"/>
      <c r="L226" s="64">
        <f>SUMIF(order!C:C,A:A,order!G:G)</f>
        <v>0</v>
      </c>
      <c r="M226" s="64">
        <f>SUMIF(order!C:C,A:A,order!H:H)</f>
        <v>0</v>
      </c>
      <c r="N226" s="64">
        <f t="shared" si="96"/>
        <v>0</v>
      </c>
      <c r="O226" s="64">
        <f t="shared" si="97"/>
        <v>0</v>
      </c>
      <c r="AG226" s="50"/>
      <c r="AH226" s="50"/>
    </row>
    <row r="227" spans="1:34" s="49" customFormat="1" outlineLevel="1">
      <c r="A227" s="73">
        <v>4972</v>
      </c>
      <c r="B227" s="71" t="s">
        <v>176</v>
      </c>
      <c r="C227" s="71"/>
      <c r="D227" s="100" t="s">
        <v>122</v>
      </c>
      <c r="E227" s="71"/>
      <c r="F227" s="105">
        <v>1</v>
      </c>
      <c r="G227" s="106">
        <v>1</v>
      </c>
      <c r="H227" s="107" t="s">
        <v>59</v>
      </c>
      <c r="I227" s="105"/>
      <c r="J227" s="64">
        <f t="shared" si="98"/>
        <v>0</v>
      </c>
      <c r="K227" s="132"/>
      <c r="L227" s="64">
        <f>SUMIF(order!C:C,A:A,order!G:G)</f>
        <v>0</v>
      </c>
      <c r="M227" s="64">
        <f>SUMIF(order!C:C,A:A,order!H:H)</f>
        <v>0</v>
      </c>
      <c r="N227" s="64">
        <f t="shared" si="96"/>
        <v>0</v>
      </c>
      <c r="O227" s="64">
        <f t="shared" si="97"/>
        <v>0</v>
      </c>
      <c r="AG227" s="50"/>
      <c r="AH227" s="50"/>
    </row>
    <row r="228" spans="1:34" s="49" customFormat="1" outlineLevel="1">
      <c r="A228" s="73">
        <v>4975</v>
      </c>
      <c r="B228" s="71" t="s">
        <v>177</v>
      </c>
      <c r="C228" s="71"/>
      <c r="D228" s="100" t="s">
        <v>122</v>
      </c>
      <c r="E228" s="71"/>
      <c r="F228" s="105">
        <v>1</v>
      </c>
      <c r="G228" s="106">
        <v>1</v>
      </c>
      <c r="H228" s="107" t="s">
        <v>59</v>
      </c>
      <c r="I228" s="105"/>
      <c r="J228" s="64">
        <f t="shared" si="98"/>
        <v>0</v>
      </c>
      <c r="K228" s="132"/>
      <c r="L228" s="64">
        <f>SUMIF(order!C:C,A:A,order!G:G)</f>
        <v>0</v>
      </c>
      <c r="M228" s="64">
        <f>SUMIF(order!C:C,A:A,order!H:H)</f>
        <v>0</v>
      </c>
      <c r="N228" s="64">
        <f t="shared" si="96"/>
        <v>0</v>
      </c>
      <c r="O228" s="64">
        <f t="shared" si="97"/>
        <v>0</v>
      </c>
      <c r="AG228" s="50"/>
      <c r="AH228" s="50"/>
    </row>
    <row r="229" spans="1:34" s="49" customFormat="1" outlineLevel="1">
      <c r="A229" s="73">
        <v>4976</v>
      </c>
      <c r="B229" s="71" t="s">
        <v>178</v>
      </c>
      <c r="C229" s="71"/>
      <c r="D229" s="100" t="s">
        <v>122</v>
      </c>
      <c r="E229" s="71"/>
      <c r="F229" s="105">
        <v>1</v>
      </c>
      <c r="G229" s="106">
        <v>1</v>
      </c>
      <c r="H229" s="107" t="s">
        <v>59</v>
      </c>
      <c r="I229" s="105"/>
      <c r="J229" s="64">
        <f t="shared" si="98"/>
        <v>0</v>
      </c>
      <c r="K229" s="132"/>
      <c r="L229" s="64">
        <f>SUMIF(order!C:C,A:A,order!G:G)</f>
        <v>0</v>
      </c>
      <c r="M229" s="64">
        <f>SUMIF(order!C:C,A:A,order!H:H)</f>
        <v>0</v>
      </c>
      <c r="N229" s="64">
        <f t="shared" si="96"/>
        <v>0</v>
      </c>
      <c r="O229" s="64">
        <f t="shared" si="97"/>
        <v>0</v>
      </c>
      <c r="AG229" s="50"/>
      <c r="AH229" s="50"/>
    </row>
    <row r="230" spans="1:34" s="49" customFormat="1" outlineLevel="1">
      <c r="A230" s="73">
        <v>4977</v>
      </c>
      <c r="B230" s="71" t="s">
        <v>179</v>
      </c>
      <c r="C230" s="71"/>
      <c r="D230" s="100" t="s">
        <v>122</v>
      </c>
      <c r="E230" s="71"/>
      <c r="F230" s="105">
        <v>1</v>
      </c>
      <c r="G230" s="106">
        <v>1</v>
      </c>
      <c r="H230" s="107" t="s">
        <v>59</v>
      </c>
      <c r="I230" s="105"/>
      <c r="J230" s="64">
        <f t="shared" si="98"/>
        <v>0</v>
      </c>
      <c r="K230" s="132"/>
      <c r="L230" s="64">
        <f>SUMIF(order!C:C,A:A,order!G:G)</f>
        <v>0</v>
      </c>
      <c r="M230" s="64">
        <f>SUMIF(order!C:C,A:A,order!H:H)</f>
        <v>0</v>
      </c>
      <c r="N230" s="64">
        <f t="shared" si="96"/>
        <v>0</v>
      </c>
      <c r="O230" s="64">
        <f t="shared" si="97"/>
        <v>0</v>
      </c>
      <c r="AG230" s="50"/>
      <c r="AH230" s="50"/>
    </row>
    <row r="231" spans="1:34" s="49" customFormat="1" outlineLevel="1">
      <c r="A231" s="73">
        <v>4978</v>
      </c>
      <c r="B231" s="71" t="s">
        <v>180</v>
      </c>
      <c r="C231" s="71"/>
      <c r="D231" s="100" t="s">
        <v>122</v>
      </c>
      <c r="E231" s="71"/>
      <c r="F231" s="105">
        <v>1</v>
      </c>
      <c r="G231" s="106">
        <v>1</v>
      </c>
      <c r="H231" s="107" t="s">
        <v>59</v>
      </c>
      <c r="I231" s="105"/>
      <c r="J231" s="64">
        <f t="shared" si="98"/>
        <v>0</v>
      </c>
      <c r="K231" s="132"/>
      <c r="L231" s="64">
        <f>SUMIF(order!C:C,A:A,order!G:G)</f>
        <v>0</v>
      </c>
      <c r="M231" s="64">
        <f>SUMIF(order!C:C,A:A,order!H:H)</f>
        <v>0</v>
      </c>
      <c r="N231" s="64">
        <f t="shared" si="96"/>
        <v>0</v>
      </c>
      <c r="O231" s="64">
        <f t="shared" si="97"/>
        <v>0</v>
      </c>
      <c r="AG231" s="50"/>
      <c r="AH231" s="50"/>
    </row>
    <row r="232" spans="1:34" s="49" customFormat="1" outlineLevel="1">
      <c r="A232" s="73">
        <v>4979</v>
      </c>
      <c r="B232" s="71" t="s">
        <v>181</v>
      </c>
      <c r="C232" s="98"/>
      <c r="D232" s="100" t="s">
        <v>122</v>
      </c>
      <c r="E232" s="71"/>
      <c r="F232" s="105">
        <v>1</v>
      </c>
      <c r="G232" s="106">
        <v>1</v>
      </c>
      <c r="H232" s="107" t="s">
        <v>59</v>
      </c>
      <c r="I232" s="105"/>
      <c r="J232" s="64">
        <f t="shared" si="98"/>
        <v>0</v>
      </c>
      <c r="K232" s="132"/>
      <c r="L232" s="64">
        <f>SUMIF(order!C:C,A:A,order!G:G)</f>
        <v>0</v>
      </c>
      <c r="M232" s="64">
        <f>SUMIF(order!C:C,A:A,order!H:H)</f>
        <v>0</v>
      </c>
      <c r="N232" s="64">
        <f t="shared" si="96"/>
        <v>0</v>
      </c>
      <c r="O232" s="64">
        <f t="shared" si="97"/>
        <v>0</v>
      </c>
      <c r="AG232" s="50"/>
      <c r="AH232" s="50"/>
    </row>
    <row r="233" spans="1:34" s="49" customFormat="1" outlineLevel="1">
      <c r="A233" s="73">
        <v>4981</v>
      </c>
      <c r="B233" s="71" t="s">
        <v>182</v>
      </c>
      <c r="C233" s="71"/>
      <c r="D233" s="100" t="s">
        <v>122</v>
      </c>
      <c r="E233" s="71"/>
      <c r="F233" s="105">
        <v>1</v>
      </c>
      <c r="G233" s="106">
        <v>1</v>
      </c>
      <c r="H233" s="107" t="s">
        <v>59</v>
      </c>
      <c r="I233" s="105"/>
      <c r="J233" s="64">
        <f t="shared" si="98"/>
        <v>0</v>
      </c>
      <c r="K233" s="132"/>
      <c r="L233" s="64">
        <f>SUMIF(order!C:C,A:A,order!G:G)</f>
        <v>0</v>
      </c>
      <c r="M233" s="64">
        <f>SUMIF(order!C:C,A:A,order!H:H)</f>
        <v>0</v>
      </c>
      <c r="N233" s="64">
        <f t="shared" si="96"/>
        <v>0</v>
      </c>
      <c r="O233" s="64">
        <f t="shared" si="97"/>
        <v>0</v>
      </c>
      <c r="AG233" s="50"/>
      <c r="AH233" s="50"/>
    </row>
    <row r="234" spans="1:34" s="49" customFormat="1" outlineLevel="1">
      <c r="A234" s="73">
        <v>4983</v>
      </c>
      <c r="B234" s="71" t="s">
        <v>183</v>
      </c>
      <c r="C234" s="71"/>
      <c r="D234" s="100" t="s">
        <v>122</v>
      </c>
      <c r="E234" s="71"/>
      <c r="F234" s="105">
        <v>1</v>
      </c>
      <c r="G234" s="106">
        <v>1</v>
      </c>
      <c r="H234" s="107" t="s">
        <v>59</v>
      </c>
      <c r="I234" s="105"/>
      <c r="J234" s="64">
        <f t="shared" si="98"/>
        <v>0</v>
      </c>
      <c r="K234" s="132"/>
      <c r="L234" s="64">
        <f>SUMIF(order!C:C,A:A,order!G:G)</f>
        <v>0</v>
      </c>
      <c r="M234" s="64">
        <f>SUMIF(order!C:C,A:A,order!H:H)</f>
        <v>0</v>
      </c>
      <c r="N234" s="64">
        <f t="shared" si="96"/>
        <v>0</v>
      </c>
      <c r="O234" s="64">
        <f t="shared" si="97"/>
        <v>0</v>
      </c>
      <c r="AG234" s="50"/>
      <c r="AH234" s="50"/>
    </row>
    <row r="235" spans="1:34" s="49" customFormat="1" outlineLevel="1">
      <c r="A235" s="73">
        <v>4987</v>
      </c>
      <c r="B235" s="71" t="s">
        <v>146</v>
      </c>
      <c r="C235" s="71"/>
      <c r="D235" s="100" t="s">
        <v>122</v>
      </c>
      <c r="E235" s="71"/>
      <c r="F235" s="105">
        <v>1</v>
      </c>
      <c r="G235" s="106">
        <v>1</v>
      </c>
      <c r="H235" s="107" t="s">
        <v>59</v>
      </c>
      <c r="I235" s="105"/>
      <c r="J235" s="64">
        <f t="shared" si="98"/>
        <v>0</v>
      </c>
      <c r="K235" s="132"/>
      <c r="L235" s="64">
        <f>SUMIF(order!C:C,A:A,order!G:G)</f>
        <v>0</v>
      </c>
      <c r="M235" s="64">
        <f>SUMIF(order!C:C,A:A,order!H:H)</f>
        <v>0</v>
      </c>
      <c r="N235" s="64">
        <f t="shared" si="96"/>
        <v>0</v>
      </c>
      <c r="O235" s="64">
        <f t="shared" si="97"/>
        <v>0</v>
      </c>
      <c r="AG235" s="50"/>
      <c r="AH235" s="50"/>
    </row>
    <row r="236" spans="1:34" s="49" customFormat="1" outlineLevel="1">
      <c r="A236" s="73">
        <v>4988</v>
      </c>
      <c r="B236" s="71" t="s">
        <v>147</v>
      </c>
      <c r="C236" s="71"/>
      <c r="D236" s="100" t="s">
        <v>122</v>
      </c>
      <c r="E236" s="71"/>
      <c r="F236" s="105">
        <v>1</v>
      </c>
      <c r="G236" s="106">
        <v>1</v>
      </c>
      <c r="H236" s="107" t="s">
        <v>59</v>
      </c>
      <c r="I236" s="105"/>
      <c r="J236" s="64">
        <f t="shared" si="98"/>
        <v>0</v>
      </c>
      <c r="K236" s="132"/>
      <c r="L236" s="64">
        <f>SUMIF(order!C:C,A:A,order!G:G)</f>
        <v>0</v>
      </c>
      <c r="M236" s="64">
        <f>SUMIF(order!C:C,A:A,order!H:H)</f>
        <v>0</v>
      </c>
      <c r="N236" s="64">
        <f t="shared" si="96"/>
        <v>0</v>
      </c>
      <c r="O236" s="64">
        <f t="shared" si="97"/>
        <v>0</v>
      </c>
      <c r="AG236" s="50"/>
      <c r="AH236" s="50"/>
    </row>
    <row r="237" spans="1:34" s="49" customFormat="1" outlineLevel="1">
      <c r="A237" s="73">
        <v>4990</v>
      </c>
      <c r="B237" s="71" t="s">
        <v>148</v>
      </c>
      <c r="C237" s="71"/>
      <c r="D237" s="100" t="s">
        <v>122</v>
      </c>
      <c r="E237" s="71"/>
      <c r="F237" s="105">
        <v>1</v>
      </c>
      <c r="G237" s="106">
        <v>1</v>
      </c>
      <c r="H237" s="107" t="s">
        <v>59</v>
      </c>
      <c r="I237" s="105"/>
      <c r="J237" s="64">
        <f t="shared" si="98"/>
        <v>0</v>
      </c>
      <c r="K237" s="132"/>
      <c r="L237" s="64">
        <f>SUMIF(order!C:C,A:A,order!G:G)</f>
        <v>0</v>
      </c>
      <c r="M237" s="64">
        <f>SUMIF(order!C:C,A:A,order!H:H)</f>
        <v>0</v>
      </c>
      <c r="N237" s="64">
        <f t="shared" si="96"/>
        <v>0</v>
      </c>
      <c r="O237" s="64">
        <f t="shared" si="97"/>
        <v>0</v>
      </c>
      <c r="AG237" s="50"/>
      <c r="AH237" s="50"/>
    </row>
    <row r="238" spans="1:34" s="49" customFormat="1" outlineLevel="1">
      <c r="A238" s="73">
        <v>4991</v>
      </c>
      <c r="B238" s="71" t="s">
        <v>149</v>
      </c>
      <c r="C238" s="71"/>
      <c r="D238" s="100" t="s">
        <v>122</v>
      </c>
      <c r="E238" s="71"/>
      <c r="F238" s="105">
        <v>1</v>
      </c>
      <c r="G238" s="106">
        <v>1</v>
      </c>
      <c r="H238" s="107" t="s">
        <v>59</v>
      </c>
      <c r="I238" s="105"/>
      <c r="J238" s="64">
        <f t="shared" si="98"/>
        <v>0</v>
      </c>
      <c r="K238" s="132"/>
      <c r="L238" s="64">
        <f>SUMIF(order!C:C,A:A,order!G:G)</f>
        <v>0</v>
      </c>
      <c r="M238" s="64">
        <f>SUMIF(order!C:C,A:A,order!H:H)</f>
        <v>0</v>
      </c>
      <c r="N238" s="64">
        <f t="shared" si="96"/>
        <v>0</v>
      </c>
      <c r="O238" s="64">
        <f t="shared" si="97"/>
        <v>0</v>
      </c>
      <c r="AG238" s="50"/>
      <c r="AH238" s="50"/>
    </row>
    <row r="239" spans="1:34" s="49" customFormat="1" outlineLevel="1">
      <c r="A239" s="73">
        <v>4992</v>
      </c>
      <c r="B239" s="71" t="s">
        <v>150</v>
      </c>
      <c r="C239" s="71"/>
      <c r="D239" s="100" t="s">
        <v>122</v>
      </c>
      <c r="E239" s="71"/>
      <c r="F239" s="105">
        <v>1</v>
      </c>
      <c r="G239" s="106">
        <v>1</v>
      </c>
      <c r="H239" s="107" t="s">
        <v>59</v>
      </c>
      <c r="I239" s="105"/>
      <c r="J239" s="64">
        <f t="shared" si="98"/>
        <v>0</v>
      </c>
      <c r="K239" s="132"/>
      <c r="L239" s="64">
        <f>SUMIF(order!C:C,A:A,order!G:G)</f>
        <v>0</v>
      </c>
      <c r="M239" s="64">
        <f>SUMIF(order!C:C,A:A,order!H:H)</f>
        <v>0</v>
      </c>
      <c r="N239" s="64">
        <f t="shared" si="96"/>
        <v>0</v>
      </c>
      <c r="O239" s="64">
        <f t="shared" si="97"/>
        <v>0</v>
      </c>
      <c r="AG239" s="50"/>
      <c r="AH239" s="50"/>
    </row>
    <row r="240" spans="1:34" s="49" customFormat="1" outlineLevel="1">
      <c r="A240" s="53"/>
      <c r="B240" s="57" t="s">
        <v>77</v>
      </c>
      <c r="C240" s="75"/>
      <c r="D240" s="100"/>
      <c r="E240" s="71"/>
      <c r="F240" s="105"/>
      <c r="G240" s="106"/>
      <c r="H240" s="107"/>
      <c r="I240" s="105"/>
      <c r="J240" s="84">
        <f>SUM(J217:J239)</f>
        <v>0</v>
      </c>
      <c r="K240" s="133">
        <f t="shared" ref="K240:O240" si="99">SUM(K217:K239)</f>
        <v>0</v>
      </c>
      <c r="L240" s="84">
        <f t="shared" si="99"/>
        <v>0</v>
      </c>
      <c r="M240" s="84">
        <f t="shared" si="99"/>
        <v>0</v>
      </c>
      <c r="N240" s="84">
        <f t="shared" si="99"/>
        <v>0</v>
      </c>
      <c r="O240" s="84">
        <f t="shared" si="99"/>
        <v>0</v>
      </c>
      <c r="P240" s="85"/>
      <c r="AG240" s="50"/>
      <c r="AH240" s="50"/>
    </row>
    <row r="241" spans="1:34" s="49" customFormat="1">
      <c r="A241" s="50"/>
      <c r="B241" s="71"/>
      <c r="C241" s="71"/>
      <c r="D241" s="100"/>
      <c r="E241" s="71"/>
      <c r="F241" s="105"/>
      <c r="G241" s="106"/>
      <c r="H241" s="106"/>
      <c r="I241" s="105"/>
      <c r="J241" s="64"/>
      <c r="K241" s="132"/>
      <c r="L241" s="64"/>
      <c r="M241" s="64"/>
      <c r="N241" s="64"/>
      <c r="O241" s="64"/>
      <c r="AG241" s="50"/>
      <c r="AH241" s="50"/>
    </row>
    <row r="242" spans="1:34" s="49" customFormat="1">
      <c r="A242" s="61">
        <v>5000</v>
      </c>
      <c r="B242" s="57" t="s">
        <v>33</v>
      </c>
      <c r="C242" s="57"/>
      <c r="D242" s="100"/>
      <c r="E242" s="71"/>
      <c r="F242" s="105"/>
      <c r="G242" s="106"/>
      <c r="H242" s="107"/>
      <c r="I242" s="105"/>
      <c r="J242" s="64"/>
      <c r="K242" s="132"/>
      <c r="L242" s="64"/>
      <c r="M242" s="64"/>
      <c r="N242" s="64"/>
      <c r="O242" s="64"/>
      <c r="AG242" s="50"/>
      <c r="AH242" s="50"/>
    </row>
    <row r="243" spans="1:34" s="49" customFormat="1">
      <c r="A243" s="53">
        <v>5003</v>
      </c>
      <c r="B243" s="71" t="s">
        <v>184</v>
      </c>
      <c r="C243" s="71"/>
      <c r="D243" s="100" t="s">
        <v>69</v>
      </c>
      <c r="E243" s="71"/>
      <c r="F243" s="105">
        <v>1</v>
      </c>
      <c r="G243" s="106">
        <v>1</v>
      </c>
      <c r="H243" s="107" t="s">
        <v>59</v>
      </c>
      <c r="I243" s="105"/>
      <c r="J243" s="64">
        <f t="shared" ref="J243" si="100">F243*G243*I243</f>
        <v>0</v>
      </c>
      <c r="K243" s="132"/>
      <c r="L243" s="64">
        <f>SUMIF(order!C:C,A:A,order!G:G)</f>
        <v>0</v>
      </c>
      <c r="M243" s="64">
        <f>SUMIF(order!C:C,A:A,order!H:H)</f>
        <v>0</v>
      </c>
      <c r="N243" s="64">
        <f>L:L+M:M</f>
        <v>0</v>
      </c>
      <c r="O243" s="64">
        <f>J:J-N:N</f>
        <v>0</v>
      </c>
      <c r="AG243" s="50"/>
      <c r="AH243" s="50"/>
    </row>
    <row r="244" spans="1:34" s="49" customFormat="1">
      <c r="A244" s="53"/>
      <c r="B244" s="57" t="s">
        <v>77</v>
      </c>
      <c r="C244" s="75"/>
      <c r="D244" s="100"/>
      <c r="E244" s="71"/>
      <c r="F244" s="105"/>
      <c r="G244" s="106"/>
      <c r="H244" s="107"/>
      <c r="I244" s="105"/>
      <c r="J244" s="84">
        <f t="shared" ref="J244:O244" si="101">SUM(J243:J243)</f>
        <v>0</v>
      </c>
      <c r="K244" s="133">
        <f t="shared" si="101"/>
        <v>0</v>
      </c>
      <c r="L244" s="84">
        <f t="shared" si="101"/>
        <v>0</v>
      </c>
      <c r="M244" s="84">
        <f t="shared" ref="M244" si="102">SUM(M243:M243)</f>
        <v>0</v>
      </c>
      <c r="N244" s="84">
        <f t="shared" si="101"/>
        <v>0</v>
      </c>
      <c r="O244" s="84">
        <f t="shared" si="101"/>
        <v>0</v>
      </c>
      <c r="P244" s="85"/>
      <c r="AG244" s="50"/>
      <c r="AH244" s="50"/>
    </row>
    <row r="245" spans="1:34" s="49" customFormat="1">
      <c r="A245" s="53"/>
      <c r="B245" s="57"/>
      <c r="C245" s="75"/>
      <c r="D245" s="100"/>
      <c r="E245" s="71"/>
      <c r="F245" s="105"/>
      <c r="G245" s="106"/>
      <c r="H245" s="107"/>
      <c r="I245" s="105"/>
      <c r="J245" s="59"/>
      <c r="K245" s="132"/>
      <c r="L245" s="59"/>
      <c r="M245" s="59"/>
      <c r="N245" s="59"/>
      <c r="O245" s="59"/>
      <c r="AG245" s="50"/>
      <c r="AH245" s="50"/>
    </row>
    <row r="246" spans="1:34" s="49" customFormat="1">
      <c r="A246" s="56">
        <v>5100</v>
      </c>
      <c r="B246" s="57" t="s">
        <v>185</v>
      </c>
      <c r="C246" s="57"/>
      <c r="D246" s="101"/>
      <c r="E246" s="71"/>
      <c r="F246" s="105"/>
      <c r="G246" s="106"/>
      <c r="H246" s="107"/>
      <c r="I246" s="105"/>
      <c r="J246" s="64"/>
      <c r="K246" s="132"/>
      <c r="L246" s="64"/>
      <c r="M246" s="64"/>
      <c r="N246" s="64"/>
      <c r="O246" s="64"/>
      <c r="AG246" s="50"/>
      <c r="AH246" s="50"/>
    </row>
    <row r="247" spans="1:34" s="49" customFormat="1">
      <c r="A247" s="53">
        <v>5101</v>
      </c>
      <c r="B247" s="71" t="s">
        <v>186</v>
      </c>
      <c r="C247" s="98"/>
      <c r="D247" s="100" t="s">
        <v>187</v>
      </c>
      <c r="F247" s="105">
        <v>1</v>
      </c>
      <c r="G247" s="106">
        <v>1</v>
      </c>
      <c r="H247" s="107" t="s">
        <v>111</v>
      </c>
      <c r="I247" s="105"/>
      <c r="J247" s="64">
        <f t="shared" ref="J247" si="103">F247*G247*I247</f>
        <v>0</v>
      </c>
      <c r="K247" s="132"/>
      <c r="L247" s="64">
        <f>SUMIF(order!C:C,A:A,order!G:G)</f>
        <v>0</v>
      </c>
      <c r="M247" s="64">
        <f>SUMIF(order!C:C,A:A,order!H:H)</f>
        <v>0</v>
      </c>
      <c r="N247" s="64">
        <f>L:L+M:M</f>
        <v>0</v>
      </c>
      <c r="O247" s="64">
        <f>J:J-N:N</f>
        <v>0</v>
      </c>
      <c r="AG247" s="50"/>
      <c r="AH247" s="50"/>
    </row>
    <row r="248" spans="1:34" s="49" customFormat="1">
      <c r="A248" s="53" t="s">
        <v>188</v>
      </c>
      <c r="B248" s="71" t="s">
        <v>189</v>
      </c>
      <c r="C248" s="71"/>
      <c r="D248" s="100" t="s">
        <v>187</v>
      </c>
      <c r="E248" s="71"/>
      <c r="F248" s="105">
        <v>1</v>
      </c>
      <c r="G248" s="106">
        <v>1</v>
      </c>
      <c r="H248" s="107" t="s">
        <v>89</v>
      </c>
      <c r="I248" s="105"/>
      <c r="J248" s="64">
        <f t="shared" ref="J248:J249" si="104">F248*G248*I248</f>
        <v>0</v>
      </c>
      <c r="K248" s="132"/>
      <c r="L248" s="64">
        <f>SUMIF(order!C:C,A:A,order!G:G)</f>
        <v>0</v>
      </c>
      <c r="M248" s="64">
        <f>SUMIF(order!C:C,A:A,order!H:H)</f>
        <v>0</v>
      </c>
      <c r="N248" s="64">
        <f>L:L+M:M</f>
        <v>0</v>
      </c>
      <c r="O248" s="64">
        <f>J:J-N:N</f>
        <v>0</v>
      </c>
      <c r="AG248" s="50"/>
      <c r="AH248" s="50"/>
    </row>
    <row r="249" spans="1:34" s="49" customFormat="1">
      <c r="A249" s="53">
        <v>5140</v>
      </c>
      <c r="B249" s="71" t="s">
        <v>190</v>
      </c>
      <c r="C249" s="71"/>
      <c r="D249" s="100" t="s">
        <v>187</v>
      </c>
      <c r="E249" s="71"/>
      <c r="F249" s="105">
        <v>1</v>
      </c>
      <c r="G249" s="106">
        <v>1</v>
      </c>
      <c r="H249" s="107" t="s">
        <v>111</v>
      </c>
      <c r="I249" s="105"/>
      <c r="J249" s="64">
        <f t="shared" si="104"/>
        <v>0</v>
      </c>
      <c r="K249" s="132"/>
      <c r="L249" s="64">
        <f>SUMIF(order!C:C,A:A,order!G:G)</f>
        <v>0</v>
      </c>
      <c r="M249" s="64">
        <f>SUMIF(order!C:C,A:A,order!H:H)</f>
        <v>0</v>
      </c>
      <c r="N249" s="64">
        <f>L:L+M:M</f>
        <v>0</v>
      </c>
      <c r="O249" s="64">
        <f>J:J-N:N</f>
        <v>0</v>
      </c>
      <c r="AG249" s="50"/>
      <c r="AH249" s="50"/>
    </row>
    <row r="250" spans="1:34" s="49" customFormat="1">
      <c r="A250" s="53">
        <v>5170</v>
      </c>
      <c r="B250" s="71" t="s">
        <v>191</v>
      </c>
      <c r="C250" s="71"/>
      <c r="D250" s="100"/>
      <c r="E250" s="71"/>
      <c r="F250" s="105">
        <v>1</v>
      </c>
      <c r="G250" s="106">
        <v>1</v>
      </c>
      <c r="H250" s="107" t="s">
        <v>59</v>
      </c>
      <c r="I250" s="105"/>
      <c r="J250" s="64">
        <f t="shared" ref="J250" si="105">F250*G250*I250</f>
        <v>0</v>
      </c>
      <c r="K250" s="132"/>
      <c r="L250" s="64">
        <f>SUMIF(order!C:C,A:A,order!G:G)</f>
        <v>0</v>
      </c>
      <c r="M250" s="64">
        <f>SUMIF(order!C:C,A:A,order!H:H)</f>
        <v>0</v>
      </c>
      <c r="N250" s="64">
        <f>L:L+M:M</f>
        <v>0</v>
      </c>
      <c r="O250" s="64">
        <f>J:J-N:N</f>
        <v>0</v>
      </c>
      <c r="AG250" s="50"/>
      <c r="AH250" s="50"/>
    </row>
    <row r="251" spans="1:34" s="49" customFormat="1">
      <c r="A251" s="53"/>
      <c r="B251" s="57" t="s">
        <v>77</v>
      </c>
      <c r="C251" s="75"/>
      <c r="D251" s="100"/>
      <c r="E251" s="71"/>
      <c r="F251" s="105"/>
      <c r="G251" s="106"/>
      <c r="H251" s="107"/>
      <c r="I251" s="105"/>
      <c r="J251" s="84">
        <f>SUM(J247:J250)</f>
        <v>0</v>
      </c>
      <c r="K251" s="133">
        <f t="shared" ref="K251:O251" si="106">SUM(K247:K250)</f>
        <v>0</v>
      </c>
      <c r="L251" s="84">
        <f t="shared" si="106"/>
        <v>0</v>
      </c>
      <c r="M251" s="84">
        <f t="shared" si="106"/>
        <v>0</v>
      </c>
      <c r="N251" s="84">
        <f t="shared" si="106"/>
        <v>0</v>
      </c>
      <c r="O251" s="84">
        <f t="shared" si="106"/>
        <v>0</v>
      </c>
      <c r="P251" s="85"/>
      <c r="AG251" s="50"/>
      <c r="AH251" s="50"/>
    </row>
    <row r="252" spans="1:34" s="49" customFormat="1">
      <c r="A252" s="53"/>
      <c r="B252" s="71"/>
      <c r="C252" s="71"/>
      <c r="D252" s="100"/>
      <c r="E252" s="71"/>
      <c r="F252" s="105"/>
      <c r="G252" s="106"/>
      <c r="H252" s="106"/>
      <c r="I252" s="105"/>
      <c r="J252" s="64"/>
      <c r="K252" s="132"/>
      <c r="L252" s="64"/>
      <c r="M252" s="64"/>
      <c r="N252" s="64"/>
      <c r="O252" s="64"/>
      <c r="AG252" s="50"/>
      <c r="AH252" s="50"/>
    </row>
    <row r="253" spans="1:34" s="49" customFormat="1">
      <c r="A253" s="56">
        <v>5200</v>
      </c>
      <c r="B253" s="57" t="s">
        <v>35</v>
      </c>
      <c r="C253" s="57"/>
      <c r="D253" s="101"/>
      <c r="E253" s="71"/>
      <c r="F253" s="105"/>
      <c r="G253" s="106"/>
      <c r="H253" s="107"/>
      <c r="I253" s="105"/>
      <c r="J253" s="64"/>
      <c r="K253" s="132"/>
      <c r="L253" s="64"/>
      <c r="M253" s="64"/>
      <c r="N253" s="64"/>
      <c r="O253" s="64"/>
      <c r="AG253" s="50"/>
      <c r="AH253" s="50"/>
    </row>
    <row r="254" spans="1:34" s="49" customFormat="1">
      <c r="A254" s="53">
        <v>5201</v>
      </c>
      <c r="B254" s="71" t="s">
        <v>192</v>
      </c>
      <c r="C254" s="71"/>
      <c r="D254" s="100" t="s">
        <v>69</v>
      </c>
      <c r="E254" s="71"/>
      <c r="F254" s="105">
        <v>1</v>
      </c>
      <c r="G254" s="106">
        <v>1</v>
      </c>
      <c r="H254" s="107" t="s">
        <v>59</v>
      </c>
      <c r="I254" s="105"/>
      <c r="J254" s="64">
        <f t="shared" ref="J254" si="107">F254*G254*I254</f>
        <v>0</v>
      </c>
      <c r="K254" s="132"/>
      <c r="L254" s="64">
        <f>SUMIF(order!C:C,A:A,order!G:G)</f>
        <v>0</v>
      </c>
      <c r="M254" s="64">
        <f>SUMIF(order!C:C,A:A,order!H:H)</f>
        <v>0</v>
      </c>
      <c r="N254" s="64">
        <f>L:L+M:M</f>
        <v>0</v>
      </c>
      <c r="O254" s="64">
        <f>J:J-N:N</f>
        <v>0</v>
      </c>
      <c r="AG254" s="50"/>
      <c r="AH254" s="50"/>
    </row>
    <row r="255" spans="1:34" s="49" customFormat="1">
      <c r="A255" s="73">
        <v>5202</v>
      </c>
      <c r="B255" s="71" t="s">
        <v>193</v>
      </c>
      <c r="C255" s="71"/>
      <c r="D255" s="100" t="s">
        <v>69</v>
      </c>
      <c r="E255" s="71"/>
      <c r="F255" s="105">
        <v>1</v>
      </c>
      <c r="G255" s="106">
        <v>1</v>
      </c>
      <c r="H255" s="107" t="s">
        <v>59</v>
      </c>
      <c r="I255" s="105"/>
      <c r="J255" s="64">
        <f t="shared" ref="J255:J257" si="108">F255*G255*I255</f>
        <v>0</v>
      </c>
      <c r="K255" s="132"/>
      <c r="L255" s="64">
        <f>SUMIF(order!C:C,A:A,order!G:G)</f>
        <v>0</v>
      </c>
      <c r="M255" s="64">
        <f>SUMIF(order!C:C,A:A,order!H:H)</f>
        <v>0</v>
      </c>
      <c r="N255" s="64">
        <f>L:L+M:M</f>
        <v>0</v>
      </c>
      <c r="O255" s="64">
        <f>J:J-N:N</f>
        <v>0</v>
      </c>
      <c r="AG255" s="50"/>
      <c r="AH255" s="50"/>
    </row>
    <row r="256" spans="1:34" s="49" customFormat="1">
      <c r="A256" s="73">
        <v>5240</v>
      </c>
      <c r="B256" s="71" t="s">
        <v>194</v>
      </c>
      <c r="C256" s="71"/>
      <c r="D256" s="100" t="s">
        <v>69</v>
      </c>
      <c r="E256" s="71"/>
      <c r="F256" s="105">
        <v>1</v>
      </c>
      <c r="G256" s="106">
        <v>1</v>
      </c>
      <c r="H256" s="107" t="s">
        <v>59</v>
      </c>
      <c r="I256" s="105"/>
      <c r="J256" s="64">
        <f t="shared" si="108"/>
        <v>0</v>
      </c>
      <c r="K256" s="132"/>
      <c r="L256" s="64">
        <f>SUMIF(order!C:C,A:A,order!G:G)</f>
        <v>0</v>
      </c>
      <c r="M256" s="64">
        <f>SUMIF(order!C:C,A:A,order!H:H)</f>
        <v>0</v>
      </c>
      <c r="N256" s="64">
        <f>L:L+M:M</f>
        <v>0</v>
      </c>
      <c r="O256" s="64">
        <f>J:J-N:N</f>
        <v>0</v>
      </c>
      <c r="AG256" s="50"/>
      <c r="AH256" s="50"/>
    </row>
    <row r="257" spans="1:34" s="49" customFormat="1">
      <c r="A257" s="53">
        <v>5247</v>
      </c>
      <c r="B257" s="71" t="s">
        <v>195</v>
      </c>
      <c r="C257" s="71"/>
      <c r="D257" s="100" t="s">
        <v>79</v>
      </c>
      <c r="E257" s="71"/>
      <c r="F257" s="105">
        <v>1</v>
      </c>
      <c r="G257" s="106">
        <v>1</v>
      </c>
      <c r="H257" s="107" t="s">
        <v>59</v>
      </c>
      <c r="I257" s="105"/>
      <c r="J257" s="64">
        <f t="shared" si="108"/>
        <v>0</v>
      </c>
      <c r="K257" s="132"/>
      <c r="L257" s="64">
        <f>SUMIF(order!C:C,A:A,order!G:G)</f>
        <v>0</v>
      </c>
      <c r="M257" s="64">
        <f>SUMIF(order!C:C,A:A,order!H:H)</f>
        <v>0</v>
      </c>
      <c r="N257" s="64">
        <f>L:L+M:M</f>
        <v>0</v>
      </c>
      <c r="O257" s="64">
        <f>J:J-N:N</f>
        <v>0</v>
      </c>
      <c r="AG257" s="50"/>
      <c r="AH257" s="50"/>
    </row>
    <row r="258" spans="1:34" s="49" customFormat="1">
      <c r="A258" s="53"/>
      <c r="B258" s="57" t="s">
        <v>77</v>
      </c>
      <c r="C258" s="75"/>
      <c r="D258" s="100"/>
      <c r="E258" s="71"/>
      <c r="F258" s="105"/>
      <c r="G258" s="106"/>
      <c r="H258" s="107"/>
      <c r="I258" s="105"/>
      <c r="J258" s="84">
        <f t="shared" ref="J258:O258" si="109">SUM(J254:J257)</f>
        <v>0</v>
      </c>
      <c r="K258" s="133">
        <f t="shared" si="109"/>
        <v>0</v>
      </c>
      <c r="L258" s="84">
        <f t="shared" si="109"/>
        <v>0</v>
      </c>
      <c r="M258" s="84">
        <f t="shared" ref="M258" si="110">SUM(M254:M257)</f>
        <v>0</v>
      </c>
      <c r="N258" s="84">
        <f t="shared" si="109"/>
        <v>0</v>
      </c>
      <c r="O258" s="84">
        <f t="shared" si="109"/>
        <v>0</v>
      </c>
      <c r="P258" s="85"/>
      <c r="AG258" s="50"/>
      <c r="AH258" s="50"/>
    </row>
    <row r="259" spans="1:34" s="49" customFormat="1">
      <c r="A259" s="50"/>
      <c r="B259" s="57"/>
      <c r="C259" s="75"/>
      <c r="D259" s="103"/>
      <c r="E259" s="71"/>
      <c r="F259" s="105"/>
      <c r="G259" s="106"/>
      <c r="H259" s="109"/>
      <c r="I259" s="105"/>
      <c r="J259" s="63"/>
      <c r="K259" s="132"/>
      <c r="L259" s="63"/>
      <c r="M259" s="63"/>
      <c r="N259" s="63"/>
      <c r="O259" s="63"/>
      <c r="AG259" s="50"/>
      <c r="AH259" s="50"/>
    </row>
    <row r="260" spans="1:34" s="49" customFormat="1" ht="12" customHeight="1">
      <c r="A260" s="61">
        <v>5300</v>
      </c>
      <c r="B260" s="57" t="s">
        <v>36</v>
      </c>
      <c r="C260" s="57"/>
      <c r="D260" s="101"/>
      <c r="E260" s="71"/>
      <c r="F260" s="105"/>
      <c r="G260" s="106"/>
      <c r="H260" s="107"/>
      <c r="I260" s="105"/>
      <c r="J260" s="64"/>
      <c r="K260" s="132"/>
      <c r="L260" s="64"/>
      <c r="M260" s="64"/>
      <c r="N260" s="64"/>
      <c r="O260" s="64"/>
      <c r="AG260" s="50"/>
      <c r="AH260" s="50"/>
    </row>
    <row r="261" spans="1:34" s="49" customFormat="1">
      <c r="A261" s="73">
        <v>5301</v>
      </c>
      <c r="B261" s="71" t="s">
        <v>196</v>
      </c>
      <c r="C261" s="71"/>
      <c r="D261" s="100" t="s">
        <v>187</v>
      </c>
      <c r="E261" s="71"/>
      <c r="F261" s="105">
        <v>1</v>
      </c>
      <c r="G261" s="106">
        <v>1</v>
      </c>
      <c r="H261" s="107" t="s">
        <v>89</v>
      </c>
      <c r="I261" s="105"/>
      <c r="J261" s="64">
        <f t="shared" ref="J261" si="111">F261*G261*I261</f>
        <v>0</v>
      </c>
      <c r="K261" s="132"/>
      <c r="L261" s="64">
        <f>SUMIF(order!C:C,A:A,order!G:G)</f>
        <v>0</v>
      </c>
      <c r="M261" s="64">
        <f>SUMIF(order!C:C,A:A,order!H:H)</f>
        <v>0</v>
      </c>
      <c r="N261" s="64">
        <f t="shared" ref="N261:N272" si="112">L:L+M:M</f>
        <v>0</v>
      </c>
      <c r="O261" s="64">
        <f t="shared" ref="O261:O272" si="113">J:J-N:N</f>
        <v>0</v>
      </c>
      <c r="AG261" s="50"/>
      <c r="AH261" s="50"/>
    </row>
    <row r="262" spans="1:34" s="49" customFormat="1">
      <c r="A262" s="73">
        <v>5302</v>
      </c>
      <c r="B262" s="71" t="s">
        <v>197</v>
      </c>
      <c r="C262" s="71"/>
      <c r="D262" s="100" t="s">
        <v>187</v>
      </c>
      <c r="E262" s="71"/>
      <c r="F262" s="105">
        <v>1</v>
      </c>
      <c r="G262" s="106">
        <v>1</v>
      </c>
      <c r="H262" s="107" t="s">
        <v>89</v>
      </c>
      <c r="I262" s="105"/>
      <c r="J262" s="64">
        <f t="shared" ref="J262:J269" si="114">F262*G262*I262</f>
        <v>0</v>
      </c>
      <c r="K262" s="132"/>
      <c r="L262" s="64">
        <f>SUMIF(order!C:C,A:A,order!G:G)</f>
        <v>0</v>
      </c>
      <c r="M262" s="64">
        <f>SUMIF(order!C:C,A:A,order!H:H)</f>
        <v>0</v>
      </c>
      <c r="N262" s="64">
        <f t="shared" si="112"/>
        <v>0</v>
      </c>
      <c r="O262" s="64">
        <f t="shared" si="113"/>
        <v>0</v>
      </c>
      <c r="AG262" s="50"/>
      <c r="AH262" s="50"/>
    </row>
    <row r="263" spans="1:34" s="49" customFormat="1">
      <c r="A263" s="73">
        <v>5310</v>
      </c>
      <c r="B263" s="71" t="s">
        <v>198</v>
      </c>
      <c r="C263" s="71"/>
      <c r="D263" s="100" t="s">
        <v>187</v>
      </c>
      <c r="E263" s="71"/>
      <c r="F263" s="105">
        <v>1</v>
      </c>
      <c r="G263" s="106">
        <v>1</v>
      </c>
      <c r="H263" s="107" t="s">
        <v>89</v>
      </c>
      <c r="I263" s="105"/>
      <c r="J263" s="64">
        <f t="shared" si="114"/>
        <v>0</v>
      </c>
      <c r="K263" s="132"/>
      <c r="L263" s="64">
        <f>SUMIF(order!C:C,A:A,order!G:G)</f>
        <v>0</v>
      </c>
      <c r="M263" s="64">
        <f>SUMIF(order!C:C,A:A,order!H:H)</f>
        <v>0</v>
      </c>
      <c r="N263" s="64">
        <f t="shared" si="112"/>
        <v>0</v>
      </c>
      <c r="O263" s="64">
        <f t="shared" si="113"/>
        <v>0</v>
      </c>
      <c r="AG263" s="50"/>
      <c r="AH263" s="50"/>
    </row>
    <row r="264" spans="1:34" s="49" customFormat="1">
      <c r="A264" s="73">
        <v>5340</v>
      </c>
      <c r="B264" s="71" t="s">
        <v>199</v>
      </c>
      <c r="C264" s="71"/>
      <c r="D264" s="100" t="s">
        <v>187</v>
      </c>
      <c r="E264" s="71"/>
      <c r="F264" s="105">
        <v>1</v>
      </c>
      <c r="G264" s="106">
        <v>1</v>
      </c>
      <c r="H264" s="107" t="s">
        <v>89</v>
      </c>
      <c r="I264" s="105"/>
      <c r="J264" s="64">
        <f t="shared" si="114"/>
        <v>0</v>
      </c>
      <c r="K264" s="132"/>
      <c r="L264" s="64">
        <f>SUMIF(order!C:C,A:A,order!G:G)</f>
        <v>0</v>
      </c>
      <c r="M264" s="64">
        <f>SUMIF(order!C:C,A:A,order!H:H)</f>
        <v>0</v>
      </c>
      <c r="N264" s="64">
        <f t="shared" si="112"/>
        <v>0</v>
      </c>
      <c r="O264" s="64">
        <f t="shared" si="113"/>
        <v>0</v>
      </c>
      <c r="AG264" s="50"/>
      <c r="AH264" s="50"/>
    </row>
    <row r="265" spans="1:34" s="49" customFormat="1">
      <c r="A265" s="73">
        <v>5347</v>
      </c>
      <c r="B265" s="71" t="s">
        <v>200</v>
      </c>
      <c r="C265" s="71"/>
      <c r="D265" s="100" t="s">
        <v>187</v>
      </c>
      <c r="E265" s="71"/>
      <c r="F265" s="105">
        <v>1</v>
      </c>
      <c r="G265" s="106">
        <v>1</v>
      </c>
      <c r="H265" s="107" t="s">
        <v>89</v>
      </c>
      <c r="I265" s="105"/>
      <c r="J265" s="64">
        <f t="shared" si="114"/>
        <v>0</v>
      </c>
      <c r="K265" s="132"/>
      <c r="L265" s="64">
        <f>SUMIF(order!C:C,A:A,order!G:G)</f>
        <v>0</v>
      </c>
      <c r="M265" s="64">
        <f>SUMIF(order!C:C,A:A,order!H:H)</f>
        <v>0</v>
      </c>
      <c r="N265" s="64">
        <f t="shared" si="112"/>
        <v>0</v>
      </c>
      <c r="O265" s="64">
        <f t="shared" si="113"/>
        <v>0</v>
      </c>
      <c r="AG265" s="50"/>
      <c r="AH265" s="50"/>
    </row>
    <row r="266" spans="1:34" s="49" customFormat="1">
      <c r="A266" s="73">
        <v>5348</v>
      </c>
      <c r="B266" s="71" t="s">
        <v>201</v>
      </c>
      <c r="C266" s="71"/>
      <c r="D266" s="100" t="s">
        <v>187</v>
      </c>
      <c r="E266" s="71"/>
      <c r="F266" s="105">
        <v>1</v>
      </c>
      <c r="G266" s="106">
        <v>1</v>
      </c>
      <c r="H266" s="107" t="s">
        <v>59</v>
      </c>
      <c r="I266" s="105"/>
      <c r="J266" s="64">
        <f t="shared" si="114"/>
        <v>0</v>
      </c>
      <c r="K266" s="132"/>
      <c r="L266" s="64">
        <f>SUMIF(order!C:C,A:A,order!G:G)</f>
        <v>0</v>
      </c>
      <c r="M266" s="64">
        <f>SUMIF(order!C:C,A:A,order!H:H)</f>
        <v>0</v>
      </c>
      <c r="N266" s="64">
        <f t="shared" si="112"/>
        <v>0</v>
      </c>
      <c r="O266" s="64">
        <f t="shared" si="113"/>
        <v>0</v>
      </c>
      <c r="AG266" s="50"/>
      <c r="AH266" s="50"/>
    </row>
    <row r="267" spans="1:34" s="49" customFormat="1">
      <c r="A267" s="73">
        <v>5350</v>
      </c>
      <c r="B267" s="71" t="s">
        <v>202</v>
      </c>
      <c r="C267" s="98"/>
      <c r="D267" s="100" t="s">
        <v>187</v>
      </c>
      <c r="E267" s="71"/>
      <c r="F267" s="105">
        <v>1</v>
      </c>
      <c r="G267" s="106">
        <v>1</v>
      </c>
      <c r="H267" s="107" t="s">
        <v>203</v>
      </c>
      <c r="I267" s="105"/>
      <c r="J267" s="64">
        <f t="shared" si="114"/>
        <v>0</v>
      </c>
      <c r="K267" s="132"/>
      <c r="L267" s="64">
        <f>SUMIF(order!C:C,A:A,order!G:G)</f>
        <v>0</v>
      </c>
      <c r="M267" s="64">
        <f>SUMIF(order!C:C,A:A,order!H:H)</f>
        <v>0</v>
      </c>
      <c r="N267" s="64">
        <f t="shared" si="112"/>
        <v>0</v>
      </c>
      <c r="O267" s="64">
        <f t="shared" si="113"/>
        <v>0</v>
      </c>
      <c r="AG267" s="50"/>
      <c r="AH267" s="50"/>
    </row>
    <row r="268" spans="1:34" s="49" customFormat="1">
      <c r="A268" s="73">
        <v>5352</v>
      </c>
      <c r="B268" s="71" t="s">
        <v>204</v>
      </c>
      <c r="C268" s="71"/>
      <c r="D268" s="100" t="s">
        <v>187</v>
      </c>
      <c r="E268" s="71"/>
      <c r="F268" s="105">
        <v>1</v>
      </c>
      <c r="G268" s="106">
        <v>1</v>
      </c>
      <c r="H268" s="107" t="s">
        <v>203</v>
      </c>
      <c r="I268" s="105"/>
      <c r="J268" s="64">
        <f t="shared" si="114"/>
        <v>0</v>
      </c>
      <c r="K268" s="132"/>
      <c r="L268" s="64">
        <f>SUMIF(order!C:C,A:A,order!G:G)</f>
        <v>0</v>
      </c>
      <c r="M268" s="64">
        <f>SUMIF(order!C:C,A:A,order!H:H)</f>
        <v>0</v>
      </c>
      <c r="N268" s="64">
        <f t="shared" si="112"/>
        <v>0</v>
      </c>
      <c r="O268" s="64">
        <f t="shared" si="113"/>
        <v>0</v>
      </c>
      <c r="AG268" s="50"/>
      <c r="AH268" s="50"/>
    </row>
    <row r="269" spans="1:34" s="49" customFormat="1">
      <c r="A269" s="73">
        <v>5354</v>
      </c>
      <c r="B269" s="71" t="s">
        <v>205</v>
      </c>
      <c r="C269" s="71"/>
      <c r="D269" s="100" t="s">
        <v>187</v>
      </c>
      <c r="E269" s="71"/>
      <c r="F269" s="105">
        <v>1</v>
      </c>
      <c r="G269" s="106">
        <v>1</v>
      </c>
      <c r="H269" s="107" t="s">
        <v>203</v>
      </c>
      <c r="I269" s="105"/>
      <c r="J269" s="64">
        <f t="shared" si="114"/>
        <v>0</v>
      </c>
      <c r="K269" s="132"/>
      <c r="L269" s="64">
        <f>SUMIF(order!C:C,A:A,order!G:G)</f>
        <v>0</v>
      </c>
      <c r="M269" s="64">
        <f>SUMIF(order!C:C,A:A,order!H:H)</f>
        <v>0</v>
      </c>
      <c r="N269" s="64">
        <f t="shared" si="112"/>
        <v>0</v>
      </c>
      <c r="O269" s="64">
        <f t="shared" si="113"/>
        <v>0</v>
      </c>
      <c r="AG269" s="50"/>
      <c r="AH269" s="50"/>
    </row>
    <row r="270" spans="1:34" s="49" customFormat="1">
      <c r="A270" s="73">
        <v>5356</v>
      </c>
      <c r="B270" s="71" t="s">
        <v>206</v>
      </c>
      <c r="C270" s="71"/>
      <c r="D270" s="100" t="s">
        <v>187</v>
      </c>
      <c r="E270" s="71"/>
      <c r="F270" s="105">
        <v>1</v>
      </c>
      <c r="G270" s="106">
        <v>1</v>
      </c>
      <c r="H270" s="107" t="s">
        <v>59</v>
      </c>
      <c r="I270" s="105"/>
      <c r="J270" s="64">
        <f t="shared" ref="J270:J272" si="115">F270*G270*I270</f>
        <v>0</v>
      </c>
      <c r="K270" s="132"/>
      <c r="L270" s="64">
        <f>SUMIF(order!C:C,A:A,order!G:G)</f>
        <v>0</v>
      </c>
      <c r="M270" s="64">
        <f>SUMIF(order!C:C,A:A,order!H:H)</f>
        <v>0</v>
      </c>
      <c r="N270" s="64">
        <f t="shared" si="112"/>
        <v>0</v>
      </c>
      <c r="O270" s="64">
        <f t="shared" si="113"/>
        <v>0</v>
      </c>
      <c r="AG270" s="50"/>
      <c r="AH270" s="50"/>
    </row>
    <row r="271" spans="1:34" s="49" customFormat="1">
      <c r="A271" s="73">
        <v>5357</v>
      </c>
      <c r="B271" s="71" t="s">
        <v>207</v>
      </c>
      <c r="C271" s="98"/>
      <c r="D271" s="100" t="s">
        <v>187</v>
      </c>
      <c r="E271" s="71"/>
      <c r="F271" s="105">
        <v>1</v>
      </c>
      <c r="G271" s="106">
        <v>1</v>
      </c>
      <c r="H271" s="107" t="s">
        <v>59</v>
      </c>
      <c r="I271" s="105"/>
      <c r="J271" s="64">
        <f t="shared" si="115"/>
        <v>0</v>
      </c>
      <c r="K271" s="132"/>
      <c r="L271" s="64">
        <f>SUMIF(order!C:C,A:A,order!G:G)</f>
        <v>0</v>
      </c>
      <c r="M271" s="64">
        <f>SUMIF(order!C:C,A:A,order!H:H)</f>
        <v>0</v>
      </c>
      <c r="N271" s="64">
        <f t="shared" si="112"/>
        <v>0</v>
      </c>
      <c r="O271" s="64">
        <f t="shared" si="113"/>
        <v>0</v>
      </c>
      <c r="AG271" s="50"/>
      <c r="AH271" s="50"/>
    </row>
    <row r="272" spans="1:34" s="49" customFormat="1">
      <c r="A272" s="73">
        <v>5360</v>
      </c>
      <c r="B272" s="71" t="s">
        <v>208</v>
      </c>
      <c r="C272" s="71"/>
      <c r="D272" s="100" t="s">
        <v>187</v>
      </c>
      <c r="E272" s="71"/>
      <c r="F272" s="105">
        <v>1</v>
      </c>
      <c r="G272" s="106">
        <v>1</v>
      </c>
      <c r="H272" s="107" t="s">
        <v>59</v>
      </c>
      <c r="I272" s="105"/>
      <c r="J272" s="64">
        <f t="shared" si="115"/>
        <v>0</v>
      </c>
      <c r="K272" s="132"/>
      <c r="L272" s="64">
        <f>SUMIF(order!C:C,A:A,order!G:G)</f>
        <v>0</v>
      </c>
      <c r="M272" s="64">
        <f>SUMIF(order!C:C,A:A,order!H:H)</f>
        <v>0</v>
      </c>
      <c r="N272" s="64">
        <f t="shared" si="112"/>
        <v>0</v>
      </c>
      <c r="O272" s="64">
        <f t="shared" si="113"/>
        <v>0</v>
      </c>
      <c r="AG272" s="50"/>
      <c r="AH272" s="50"/>
    </row>
    <row r="273" spans="1:34" s="49" customFormat="1">
      <c r="A273" s="53"/>
      <c r="B273" s="57" t="s">
        <v>77</v>
      </c>
      <c r="C273" s="75"/>
      <c r="D273" s="100"/>
      <c r="E273" s="71"/>
      <c r="F273" s="105"/>
      <c r="G273" s="106"/>
      <c r="H273" s="107"/>
      <c r="I273" s="105"/>
      <c r="J273" s="84">
        <f t="shared" ref="J273:O273" si="116">SUM(J261:J272)</f>
        <v>0</v>
      </c>
      <c r="K273" s="133">
        <f t="shared" si="116"/>
        <v>0</v>
      </c>
      <c r="L273" s="84">
        <f t="shared" si="116"/>
        <v>0</v>
      </c>
      <c r="M273" s="84">
        <f t="shared" si="116"/>
        <v>0</v>
      </c>
      <c r="N273" s="84">
        <f t="shared" si="116"/>
        <v>0</v>
      </c>
      <c r="O273" s="84">
        <f t="shared" si="116"/>
        <v>0</v>
      </c>
      <c r="P273" s="85"/>
      <c r="AG273" s="50"/>
      <c r="AH273" s="50"/>
    </row>
    <row r="274" spans="1:34" s="49" customFormat="1">
      <c r="A274" s="50"/>
      <c r="B274" s="57"/>
      <c r="C274" s="75"/>
      <c r="D274" s="101"/>
      <c r="E274" s="71"/>
      <c r="F274" s="105"/>
      <c r="G274" s="106"/>
      <c r="H274" s="109"/>
      <c r="I274" s="105"/>
      <c r="J274" s="63"/>
      <c r="K274" s="132"/>
      <c r="L274" s="63"/>
      <c r="M274" s="63"/>
      <c r="N274" s="63"/>
      <c r="O274" s="63"/>
      <c r="AG274" s="50"/>
      <c r="AH274" s="50"/>
    </row>
    <row r="275" spans="1:34" s="49" customFormat="1">
      <c r="A275" s="61">
        <v>5400</v>
      </c>
      <c r="B275" s="57" t="s">
        <v>209</v>
      </c>
      <c r="C275" s="57"/>
      <c r="D275" s="101"/>
      <c r="E275" s="71"/>
      <c r="F275" s="105"/>
      <c r="G275" s="106"/>
      <c r="H275" s="107"/>
      <c r="I275" s="105"/>
      <c r="J275" s="64"/>
      <c r="K275" s="132"/>
      <c r="L275" s="64"/>
      <c r="M275" s="64"/>
      <c r="N275" s="64"/>
      <c r="O275" s="64"/>
      <c r="AG275" s="50"/>
      <c r="AH275" s="50"/>
    </row>
    <row r="276" spans="1:34" s="49" customFormat="1">
      <c r="A276" s="73">
        <v>5446</v>
      </c>
      <c r="B276" s="71" t="s">
        <v>210</v>
      </c>
      <c r="C276" s="71"/>
      <c r="D276" s="100" t="s">
        <v>187</v>
      </c>
      <c r="E276" s="71"/>
      <c r="F276" s="105">
        <v>1</v>
      </c>
      <c r="G276" s="106">
        <v>1</v>
      </c>
      <c r="H276" s="107" t="s">
        <v>59</v>
      </c>
      <c r="I276" s="105"/>
      <c r="J276" s="64">
        <f t="shared" ref="J276:J278" si="117">F276*G276*I276</f>
        <v>0</v>
      </c>
      <c r="K276" s="132"/>
      <c r="L276" s="64">
        <f>SUMIF(order!C:C,A:A,order!G:G)</f>
        <v>0</v>
      </c>
      <c r="M276" s="64">
        <f>SUMIF(order!C:C,A:A,order!H:H)</f>
        <v>0</v>
      </c>
      <c r="N276" s="64">
        <f>L:L+M:M</f>
        <v>0</v>
      </c>
      <c r="O276" s="64">
        <f>J:J-N:N</f>
        <v>0</v>
      </c>
      <c r="AG276" s="50"/>
      <c r="AH276" s="50"/>
    </row>
    <row r="277" spans="1:34" s="49" customFormat="1">
      <c r="A277" s="73">
        <v>5448</v>
      </c>
      <c r="B277" s="71" t="s">
        <v>211</v>
      </c>
      <c r="C277" s="71"/>
      <c r="D277" s="100" t="s">
        <v>187</v>
      </c>
      <c r="E277" s="71"/>
      <c r="F277" s="105">
        <v>1</v>
      </c>
      <c r="G277" s="106">
        <v>1</v>
      </c>
      <c r="H277" s="107" t="s">
        <v>59</v>
      </c>
      <c r="I277" s="105"/>
      <c r="J277" s="64">
        <f t="shared" si="117"/>
        <v>0</v>
      </c>
      <c r="K277" s="132"/>
      <c r="L277" s="64">
        <f>SUMIF(order!C:C,A:A,order!G:G)</f>
        <v>0</v>
      </c>
      <c r="M277" s="64">
        <f>SUMIF(order!C:C,A:A,order!H:H)</f>
        <v>0</v>
      </c>
      <c r="N277" s="64">
        <f>L:L+M:M</f>
        <v>0</v>
      </c>
      <c r="O277" s="64">
        <f>J:J-N:N</f>
        <v>0</v>
      </c>
      <c r="AG277" s="50"/>
      <c r="AH277" s="50"/>
    </row>
    <row r="278" spans="1:34" s="49" customFormat="1">
      <c r="A278" s="73">
        <v>5470</v>
      </c>
      <c r="B278" s="71" t="s">
        <v>212</v>
      </c>
      <c r="C278" s="71"/>
      <c r="D278" s="100" t="s">
        <v>187</v>
      </c>
      <c r="E278" s="71"/>
      <c r="F278" s="105">
        <v>1</v>
      </c>
      <c r="G278" s="106">
        <v>1</v>
      </c>
      <c r="H278" s="107" t="s">
        <v>59</v>
      </c>
      <c r="I278" s="105"/>
      <c r="J278" s="64">
        <f t="shared" si="117"/>
        <v>0</v>
      </c>
      <c r="K278" s="132"/>
      <c r="L278" s="64">
        <f>SUMIF(order!C:C,A:A,order!G:G)</f>
        <v>0</v>
      </c>
      <c r="M278" s="64">
        <f>SUMIF(order!C:C,A:A,order!H:H)</f>
        <v>0</v>
      </c>
      <c r="N278" s="64">
        <f>L:L+M:M</f>
        <v>0</v>
      </c>
      <c r="O278" s="64">
        <f>J:J-N:N</f>
        <v>0</v>
      </c>
      <c r="AG278" s="50"/>
      <c r="AH278" s="50"/>
    </row>
    <row r="279" spans="1:34" s="49" customFormat="1">
      <c r="A279" s="53"/>
      <c r="B279" s="57" t="s">
        <v>77</v>
      </c>
      <c r="C279" s="75"/>
      <c r="D279" s="100"/>
      <c r="E279" s="71"/>
      <c r="F279" s="105"/>
      <c r="G279" s="106"/>
      <c r="H279" s="107"/>
      <c r="I279" s="105"/>
      <c r="J279" s="84">
        <f t="shared" ref="J279:O279" si="118">SUM(J276:J278)</f>
        <v>0</v>
      </c>
      <c r="K279" s="133">
        <f t="shared" si="118"/>
        <v>0</v>
      </c>
      <c r="L279" s="84">
        <f t="shared" si="118"/>
        <v>0</v>
      </c>
      <c r="M279" s="84">
        <f t="shared" si="118"/>
        <v>0</v>
      </c>
      <c r="N279" s="84">
        <f t="shared" si="118"/>
        <v>0</v>
      </c>
      <c r="O279" s="84">
        <f t="shared" si="118"/>
        <v>0</v>
      </c>
      <c r="P279" s="85"/>
      <c r="AG279" s="50"/>
      <c r="AH279" s="50"/>
    </row>
    <row r="280" spans="1:34" s="49" customFormat="1">
      <c r="A280" s="50"/>
      <c r="B280" s="57"/>
      <c r="C280" s="75"/>
      <c r="D280" s="103"/>
      <c r="E280" s="71"/>
      <c r="F280" s="105"/>
      <c r="G280" s="106"/>
      <c r="H280" s="109"/>
      <c r="I280" s="105"/>
      <c r="J280" s="63"/>
      <c r="K280" s="132"/>
      <c r="L280" s="63"/>
      <c r="M280" s="63"/>
      <c r="N280" s="63"/>
      <c r="O280" s="63"/>
      <c r="AG280" s="50"/>
      <c r="AH280" s="50"/>
    </row>
    <row r="281" spans="1:34" s="49" customFormat="1">
      <c r="A281" s="61">
        <v>5500</v>
      </c>
      <c r="B281" s="57" t="s">
        <v>38</v>
      </c>
      <c r="C281" s="57"/>
      <c r="D281" s="101"/>
      <c r="E281" s="71"/>
      <c r="F281" s="105"/>
      <c r="G281" s="106"/>
      <c r="H281" s="106"/>
      <c r="I281" s="105"/>
      <c r="J281" s="64"/>
      <c r="K281" s="132"/>
      <c r="L281" s="64"/>
      <c r="M281" s="64"/>
      <c r="N281" s="64"/>
      <c r="O281" s="64"/>
      <c r="AG281" s="50"/>
      <c r="AH281" s="50"/>
    </row>
    <row r="282" spans="1:34" s="49" customFormat="1">
      <c r="A282" s="73">
        <v>5540</v>
      </c>
      <c r="B282" s="71" t="s">
        <v>213</v>
      </c>
      <c r="C282" s="71"/>
      <c r="D282" s="100" t="s">
        <v>187</v>
      </c>
      <c r="E282" s="71"/>
      <c r="F282" s="105">
        <v>1</v>
      </c>
      <c r="G282" s="106">
        <v>1</v>
      </c>
      <c r="H282" s="107" t="s">
        <v>59</v>
      </c>
      <c r="I282" s="105"/>
      <c r="J282" s="64">
        <f t="shared" ref="J282:J283" si="119">F282*G282*I282</f>
        <v>0</v>
      </c>
      <c r="K282" s="132"/>
      <c r="L282" s="64">
        <f>SUMIF(order!C:C,A:A,order!G:G)</f>
        <v>0</v>
      </c>
      <c r="M282" s="64">
        <f>SUMIF(order!C:C,A:A,order!H:H)</f>
        <v>0</v>
      </c>
      <c r="N282" s="64">
        <f>L:L+M:M</f>
        <v>0</v>
      </c>
      <c r="O282" s="64">
        <f>J:J-N:N</f>
        <v>0</v>
      </c>
      <c r="AG282" s="50"/>
      <c r="AH282" s="50"/>
    </row>
    <row r="283" spans="1:34" s="49" customFormat="1">
      <c r="A283" s="73">
        <v>5550</v>
      </c>
      <c r="B283" s="71" t="s">
        <v>214</v>
      </c>
      <c r="C283" s="98"/>
      <c r="D283" s="100" t="s">
        <v>187</v>
      </c>
      <c r="F283" s="105">
        <v>1</v>
      </c>
      <c r="G283" s="106">
        <v>1</v>
      </c>
      <c r="H283" s="107" t="s">
        <v>59</v>
      </c>
      <c r="I283" s="105"/>
      <c r="J283" s="64">
        <f t="shared" si="119"/>
        <v>0</v>
      </c>
      <c r="K283" s="132"/>
      <c r="L283" s="64">
        <f>SUMIF(order!C:C,A:A,order!G:G)</f>
        <v>0</v>
      </c>
      <c r="M283" s="64">
        <f>SUMIF(order!C:C,A:A,order!H:H)</f>
        <v>0</v>
      </c>
      <c r="N283" s="64">
        <f>L:L+M:M</f>
        <v>0</v>
      </c>
      <c r="O283" s="64">
        <f>J:J-N:N</f>
        <v>0</v>
      </c>
      <c r="AG283" s="50"/>
      <c r="AH283" s="50"/>
    </row>
    <row r="284" spans="1:34" s="49" customFormat="1">
      <c r="A284" s="73">
        <v>5551</v>
      </c>
      <c r="B284" s="71" t="s">
        <v>215</v>
      </c>
      <c r="C284" s="98"/>
      <c r="D284" s="100" t="s">
        <v>187</v>
      </c>
      <c r="F284" s="105">
        <v>1</v>
      </c>
      <c r="G284" s="106">
        <v>1</v>
      </c>
      <c r="H284" s="107" t="s">
        <v>59</v>
      </c>
      <c r="I284" s="105"/>
      <c r="J284" s="64">
        <f t="shared" ref="J284" si="120">F284*G284*I284</f>
        <v>0</v>
      </c>
      <c r="K284" s="137"/>
      <c r="L284" s="64">
        <f>SUMIF(order!C:C,A:A,order!G:G)</f>
        <v>0</v>
      </c>
      <c r="M284" s="64">
        <f>SUMIF(order!C:C,A:A,order!H:H)</f>
        <v>0</v>
      </c>
      <c r="N284" s="64">
        <f>L:L+M:M</f>
        <v>0</v>
      </c>
      <c r="O284" s="64">
        <f>J:J-N:N</f>
        <v>0</v>
      </c>
      <c r="AG284" s="50"/>
      <c r="AH284" s="50"/>
    </row>
    <row r="285" spans="1:34" s="49" customFormat="1">
      <c r="A285" s="53"/>
      <c r="B285" s="57" t="s">
        <v>77</v>
      </c>
      <c r="C285" s="75"/>
      <c r="D285" s="100"/>
      <c r="E285" s="71"/>
      <c r="F285" s="105"/>
      <c r="G285" s="106"/>
      <c r="H285" s="107"/>
      <c r="I285" s="105"/>
      <c r="J285" s="84">
        <f t="shared" ref="J285:O285" si="121">SUM(J282:J284)</f>
        <v>0</v>
      </c>
      <c r="K285" s="132">
        <f t="shared" si="121"/>
        <v>0</v>
      </c>
      <c r="L285" s="84">
        <f t="shared" si="121"/>
        <v>0</v>
      </c>
      <c r="M285" s="84">
        <f t="shared" si="121"/>
        <v>0</v>
      </c>
      <c r="N285" s="84">
        <f t="shared" si="121"/>
        <v>0</v>
      </c>
      <c r="O285" s="84">
        <f t="shared" si="121"/>
        <v>0</v>
      </c>
      <c r="P285" s="85"/>
      <c r="AG285" s="50"/>
      <c r="AH285" s="50"/>
    </row>
    <row r="286" spans="1:34" s="49" customFormat="1">
      <c r="A286" s="53"/>
      <c r="B286" s="71"/>
      <c r="C286" s="71"/>
      <c r="D286" s="100"/>
      <c r="E286" s="71"/>
      <c r="F286" s="105"/>
      <c r="G286" s="106"/>
      <c r="H286" s="106"/>
      <c r="I286" s="105"/>
      <c r="J286" s="64"/>
      <c r="K286" s="132"/>
      <c r="L286" s="64"/>
      <c r="M286" s="64"/>
      <c r="N286" s="64"/>
      <c r="O286" s="64"/>
      <c r="AG286" s="50"/>
      <c r="AH286" s="50"/>
    </row>
    <row r="287" spans="1:34" s="49" customFormat="1">
      <c r="A287" s="56">
        <v>6200</v>
      </c>
      <c r="B287" s="57" t="s">
        <v>41</v>
      </c>
      <c r="C287" s="57"/>
      <c r="D287" s="101"/>
      <c r="E287" s="71"/>
      <c r="F287" s="105"/>
      <c r="G287" s="106"/>
      <c r="H287" s="107"/>
      <c r="I287" s="105"/>
      <c r="J287" s="64"/>
      <c r="K287" s="132"/>
      <c r="L287" s="64"/>
      <c r="M287" s="64"/>
      <c r="N287" s="64"/>
      <c r="O287" s="64"/>
      <c r="AG287" s="50"/>
      <c r="AH287" s="50"/>
    </row>
    <row r="288" spans="1:34" s="49" customFormat="1">
      <c r="A288" s="73">
        <v>6201</v>
      </c>
      <c r="B288" s="71" t="s">
        <v>216</v>
      </c>
      <c r="C288" s="71"/>
      <c r="D288" s="100" t="s">
        <v>58</v>
      </c>
      <c r="E288" s="71"/>
      <c r="F288" s="105">
        <v>1</v>
      </c>
      <c r="G288" s="106">
        <v>1</v>
      </c>
      <c r="H288" s="107" t="s">
        <v>98</v>
      </c>
      <c r="I288" s="105"/>
      <c r="J288" s="64">
        <f t="shared" ref="J288" si="122">F288*G288*I288</f>
        <v>0</v>
      </c>
      <c r="K288" s="132"/>
      <c r="L288" s="64">
        <f>SUMIF(order!C:C,A:A,order!G:G)</f>
        <v>0</v>
      </c>
      <c r="M288" s="64">
        <f>SUMIF(order!C:C,A:A,order!H:H)</f>
        <v>0</v>
      </c>
      <c r="N288" s="64">
        <f t="shared" ref="N288:N301" si="123">L:L+M:M</f>
        <v>0</v>
      </c>
      <c r="O288" s="64">
        <f t="shared" ref="O288:O301" si="124">J:J-N:N</f>
        <v>0</v>
      </c>
      <c r="AG288" s="50"/>
      <c r="AH288" s="50"/>
    </row>
    <row r="289" spans="1:34" s="49" customFormat="1">
      <c r="A289" s="53">
        <v>6202</v>
      </c>
      <c r="B289" s="71" t="s">
        <v>217</v>
      </c>
      <c r="C289" s="98"/>
      <c r="D289" s="100" t="s">
        <v>58</v>
      </c>
      <c r="F289" s="105">
        <v>1</v>
      </c>
      <c r="G289" s="106">
        <v>1</v>
      </c>
      <c r="H289" s="107" t="s">
        <v>89</v>
      </c>
      <c r="I289" s="105"/>
      <c r="J289" s="64">
        <f t="shared" ref="J289:J301" si="125">F289*G289*I289</f>
        <v>0</v>
      </c>
      <c r="K289" s="132"/>
      <c r="L289" s="64">
        <f>SUMIF(order!C:C,A:A,order!G:G)</f>
        <v>0</v>
      </c>
      <c r="M289" s="64">
        <f>SUMIF(order!C:C,A:A,order!H:H)</f>
        <v>0</v>
      </c>
      <c r="N289" s="64">
        <f t="shared" si="123"/>
        <v>0</v>
      </c>
      <c r="O289" s="64">
        <f t="shared" si="124"/>
        <v>0</v>
      </c>
      <c r="AG289" s="50"/>
      <c r="AH289" s="50"/>
    </row>
    <row r="290" spans="1:34" s="49" customFormat="1">
      <c r="A290" s="53">
        <v>6204</v>
      </c>
      <c r="B290" s="71" t="s">
        <v>218</v>
      </c>
      <c r="C290" s="71"/>
      <c r="D290" s="100" t="s">
        <v>58</v>
      </c>
      <c r="E290" s="71"/>
      <c r="F290" s="105">
        <v>1</v>
      </c>
      <c r="G290" s="106">
        <v>1</v>
      </c>
      <c r="H290" s="107" t="s">
        <v>59</v>
      </c>
      <c r="I290" s="105"/>
      <c r="J290" s="64">
        <f t="shared" si="125"/>
        <v>0</v>
      </c>
      <c r="K290" s="132"/>
      <c r="L290" s="64">
        <f>SUMIF(order!C:C,A:A,order!G:G)</f>
        <v>0</v>
      </c>
      <c r="M290" s="64">
        <f>SUMIF(order!C:C,A:A,order!H:H)</f>
        <v>0</v>
      </c>
      <c r="N290" s="64">
        <f t="shared" si="123"/>
        <v>0</v>
      </c>
      <c r="O290" s="64">
        <f t="shared" si="124"/>
        <v>0</v>
      </c>
      <c r="AG290" s="50"/>
      <c r="AH290" s="50"/>
    </row>
    <row r="291" spans="1:34" s="49" customFormat="1">
      <c r="A291" s="53">
        <v>6206</v>
      </c>
      <c r="B291" s="71" t="s">
        <v>219</v>
      </c>
      <c r="C291" s="71"/>
      <c r="D291" s="100" t="s">
        <v>58</v>
      </c>
      <c r="E291" s="71"/>
      <c r="F291" s="105">
        <v>1</v>
      </c>
      <c r="G291" s="106">
        <v>1</v>
      </c>
      <c r="H291" s="107" t="s">
        <v>59</v>
      </c>
      <c r="I291" s="105"/>
      <c r="J291" s="64">
        <f t="shared" si="125"/>
        <v>0</v>
      </c>
      <c r="K291" s="132"/>
      <c r="L291" s="64">
        <f>SUMIF(order!C:C,A:A,order!G:G)</f>
        <v>0</v>
      </c>
      <c r="M291" s="64">
        <f>SUMIF(order!C:C,A:A,order!H:H)</f>
        <v>0</v>
      </c>
      <c r="N291" s="64">
        <f t="shared" si="123"/>
        <v>0</v>
      </c>
      <c r="O291" s="64">
        <f t="shared" si="124"/>
        <v>0</v>
      </c>
      <c r="AG291" s="50"/>
      <c r="AH291" s="50"/>
    </row>
    <row r="292" spans="1:34" s="49" customFormat="1">
      <c r="A292" s="73">
        <v>6207</v>
      </c>
      <c r="B292" s="71" t="s">
        <v>220</v>
      </c>
      <c r="C292" s="71"/>
      <c r="D292" s="100" t="s">
        <v>58</v>
      </c>
      <c r="E292" s="71"/>
      <c r="F292" s="105">
        <v>1</v>
      </c>
      <c r="G292" s="106">
        <v>1</v>
      </c>
      <c r="H292" s="107" t="s">
        <v>59</v>
      </c>
      <c r="I292" s="105"/>
      <c r="J292" s="64">
        <f t="shared" si="125"/>
        <v>0</v>
      </c>
      <c r="K292" s="132"/>
      <c r="L292" s="64">
        <f>SUMIF(order!C:C,A:A,order!G:G)</f>
        <v>0</v>
      </c>
      <c r="M292" s="64">
        <f>SUMIF(order!C:C,A:A,order!H:H)</f>
        <v>0</v>
      </c>
      <c r="N292" s="64">
        <f t="shared" si="123"/>
        <v>0</v>
      </c>
      <c r="O292" s="64">
        <f t="shared" si="124"/>
        <v>0</v>
      </c>
      <c r="AG292" s="50"/>
      <c r="AH292" s="50"/>
    </row>
    <row r="293" spans="1:34" s="49" customFormat="1">
      <c r="A293" s="53">
        <v>6208</v>
      </c>
      <c r="B293" s="71" t="s">
        <v>221</v>
      </c>
      <c r="C293" s="71"/>
      <c r="D293" s="100" t="s">
        <v>58</v>
      </c>
      <c r="E293" s="71"/>
      <c r="F293" s="105">
        <v>1</v>
      </c>
      <c r="G293" s="106">
        <v>1</v>
      </c>
      <c r="H293" s="107" t="s">
        <v>59</v>
      </c>
      <c r="I293" s="105"/>
      <c r="J293" s="64">
        <f t="shared" si="125"/>
        <v>0</v>
      </c>
      <c r="K293" s="132"/>
      <c r="L293" s="64">
        <f>SUMIF(order!C:C,A:A,order!G:G)</f>
        <v>0</v>
      </c>
      <c r="M293" s="64">
        <f>SUMIF(order!C:C,A:A,order!H:H)</f>
        <v>0</v>
      </c>
      <c r="N293" s="64">
        <f t="shared" si="123"/>
        <v>0</v>
      </c>
      <c r="O293" s="64">
        <f t="shared" si="124"/>
        <v>0</v>
      </c>
      <c r="AG293" s="50"/>
      <c r="AH293" s="50"/>
    </row>
    <row r="294" spans="1:34" s="49" customFormat="1">
      <c r="A294" s="53">
        <v>6210</v>
      </c>
      <c r="B294" s="71" t="s">
        <v>222</v>
      </c>
      <c r="C294" s="71"/>
      <c r="D294" s="100" t="s">
        <v>58</v>
      </c>
      <c r="E294" s="71"/>
      <c r="F294" s="105">
        <v>1</v>
      </c>
      <c r="G294" s="106">
        <v>1</v>
      </c>
      <c r="H294" s="107" t="s">
        <v>59</v>
      </c>
      <c r="I294" s="105"/>
      <c r="J294" s="64">
        <f t="shared" si="125"/>
        <v>0</v>
      </c>
      <c r="K294" s="132"/>
      <c r="L294" s="64">
        <f>SUMIF(order!C:C,A:A,order!G:G)</f>
        <v>0</v>
      </c>
      <c r="M294" s="64">
        <f>SUMIF(order!C:C,A:A,order!H:H)</f>
        <v>0</v>
      </c>
      <c r="N294" s="64">
        <f t="shared" si="123"/>
        <v>0</v>
      </c>
      <c r="O294" s="64">
        <f t="shared" si="124"/>
        <v>0</v>
      </c>
      <c r="AG294" s="50"/>
      <c r="AH294" s="50"/>
    </row>
    <row r="295" spans="1:34" s="49" customFormat="1">
      <c r="A295" s="73">
        <v>6248</v>
      </c>
      <c r="B295" s="71" t="s">
        <v>223</v>
      </c>
      <c r="C295" s="71"/>
      <c r="D295" s="100" t="s">
        <v>58</v>
      </c>
      <c r="E295" s="71"/>
      <c r="F295" s="105">
        <v>1</v>
      </c>
      <c r="G295" s="106">
        <v>1</v>
      </c>
      <c r="H295" s="107" t="s">
        <v>59</v>
      </c>
      <c r="I295" s="105"/>
      <c r="J295" s="64">
        <f t="shared" si="125"/>
        <v>0</v>
      </c>
      <c r="K295" s="132"/>
      <c r="L295" s="64">
        <f>SUMIF(order!C:C,A:A,order!G:G)</f>
        <v>0</v>
      </c>
      <c r="M295" s="64">
        <f>SUMIF(order!C:C,A:A,order!H:H)</f>
        <v>0</v>
      </c>
      <c r="N295" s="64">
        <f t="shared" si="123"/>
        <v>0</v>
      </c>
      <c r="O295" s="64">
        <f t="shared" si="124"/>
        <v>0</v>
      </c>
      <c r="AG295" s="50"/>
      <c r="AH295" s="50"/>
    </row>
    <row r="296" spans="1:34" s="49" customFormat="1">
      <c r="A296" s="73">
        <v>6249</v>
      </c>
      <c r="B296" s="71" t="s">
        <v>224</v>
      </c>
      <c r="C296" s="71"/>
      <c r="D296" s="100" t="s">
        <v>58</v>
      </c>
      <c r="E296" s="71"/>
      <c r="F296" s="105">
        <v>1</v>
      </c>
      <c r="G296" s="106">
        <v>1</v>
      </c>
      <c r="H296" s="107" t="s">
        <v>59</v>
      </c>
      <c r="I296" s="105"/>
      <c r="J296" s="64">
        <f t="shared" si="125"/>
        <v>0</v>
      </c>
      <c r="K296" s="132"/>
      <c r="L296" s="64">
        <f>SUMIF(order!C:C,A:A,order!G:G)</f>
        <v>0</v>
      </c>
      <c r="M296" s="64">
        <f>SUMIF(order!C:C,A:A,order!H:H)</f>
        <v>0</v>
      </c>
      <c r="N296" s="64">
        <f t="shared" si="123"/>
        <v>0</v>
      </c>
      <c r="O296" s="64">
        <f t="shared" si="124"/>
        <v>0</v>
      </c>
      <c r="AG296" s="50"/>
      <c r="AH296" s="50"/>
    </row>
    <row r="297" spans="1:34" s="49" customFormat="1">
      <c r="A297" s="53">
        <v>6250</v>
      </c>
      <c r="B297" s="71" t="s">
        <v>225</v>
      </c>
      <c r="C297" s="71"/>
      <c r="D297" s="100" t="s">
        <v>58</v>
      </c>
      <c r="E297" s="71"/>
      <c r="F297" s="105">
        <v>1</v>
      </c>
      <c r="G297" s="106">
        <v>1</v>
      </c>
      <c r="H297" s="107" t="s">
        <v>59</v>
      </c>
      <c r="I297" s="105"/>
      <c r="J297" s="64">
        <f t="shared" ref="J297" si="126">F297*G297*I297</f>
        <v>0</v>
      </c>
      <c r="K297" s="132"/>
      <c r="L297" s="64">
        <f>SUMIF(order!C:C,A:A,order!G:G)</f>
        <v>0</v>
      </c>
      <c r="M297" s="64">
        <f>SUMIF(order!C:C,A:A,order!H:H)</f>
        <v>0</v>
      </c>
      <c r="N297" s="64">
        <f t="shared" si="123"/>
        <v>0</v>
      </c>
      <c r="O297" s="64">
        <f t="shared" si="124"/>
        <v>0</v>
      </c>
      <c r="AG297" s="50"/>
      <c r="AH297" s="50"/>
    </row>
    <row r="298" spans="1:34" s="49" customFormat="1">
      <c r="A298" s="73">
        <v>6256</v>
      </c>
      <c r="B298" s="71" t="s">
        <v>226</v>
      </c>
      <c r="C298" s="71"/>
      <c r="D298" s="100" t="s">
        <v>58</v>
      </c>
      <c r="E298" s="71"/>
      <c r="F298" s="105">
        <v>1</v>
      </c>
      <c r="G298" s="106">
        <v>1</v>
      </c>
      <c r="H298" s="107" t="s">
        <v>59</v>
      </c>
      <c r="I298" s="105"/>
      <c r="J298" s="64">
        <f t="shared" si="125"/>
        <v>0</v>
      </c>
      <c r="K298" s="132"/>
      <c r="L298" s="64">
        <f>SUMIF(order!C:C,A:A,order!G:G)</f>
        <v>0</v>
      </c>
      <c r="M298" s="64">
        <f>SUMIF(order!C:C,A:A,order!H:H)</f>
        <v>0</v>
      </c>
      <c r="N298" s="64">
        <f t="shared" si="123"/>
        <v>0</v>
      </c>
      <c r="O298" s="64">
        <f t="shared" si="124"/>
        <v>0</v>
      </c>
      <c r="AG298" s="50"/>
      <c r="AH298" s="50"/>
    </row>
    <row r="299" spans="1:34" s="49" customFormat="1">
      <c r="A299" s="73">
        <v>6259</v>
      </c>
      <c r="B299" s="71" t="s">
        <v>227</v>
      </c>
      <c r="C299" s="71"/>
      <c r="D299" s="100" t="s">
        <v>58</v>
      </c>
      <c r="E299" s="71"/>
      <c r="F299" s="105">
        <v>1</v>
      </c>
      <c r="G299" s="106">
        <v>1</v>
      </c>
      <c r="H299" s="107" t="s">
        <v>59</v>
      </c>
      <c r="I299" s="105"/>
      <c r="J299" s="64">
        <f t="shared" si="125"/>
        <v>0</v>
      </c>
      <c r="K299" s="132"/>
      <c r="L299" s="64">
        <f>SUMIF(order!C:C,A:A,order!G:G)</f>
        <v>0</v>
      </c>
      <c r="M299" s="64">
        <f>SUMIF(order!C:C,A:A,order!H:H)</f>
        <v>0</v>
      </c>
      <c r="N299" s="64">
        <f t="shared" si="123"/>
        <v>0</v>
      </c>
      <c r="O299" s="64">
        <f t="shared" si="124"/>
        <v>0</v>
      </c>
      <c r="AG299" s="50"/>
      <c r="AH299" s="50"/>
    </row>
    <row r="300" spans="1:34" s="49" customFormat="1">
      <c r="A300" s="73">
        <v>6270</v>
      </c>
      <c r="B300" s="71" t="s">
        <v>191</v>
      </c>
      <c r="C300" s="71"/>
      <c r="D300" s="100" t="s">
        <v>58</v>
      </c>
      <c r="E300" s="71"/>
      <c r="F300" s="105">
        <v>1</v>
      </c>
      <c r="G300" s="106">
        <v>1</v>
      </c>
      <c r="H300" s="107" t="s">
        <v>59</v>
      </c>
      <c r="I300" s="105"/>
      <c r="J300" s="64">
        <f t="shared" si="125"/>
        <v>0</v>
      </c>
      <c r="K300" s="132"/>
      <c r="L300" s="64">
        <f>SUMIF(order!C:C,A:A,order!G:G)</f>
        <v>0</v>
      </c>
      <c r="M300" s="64">
        <f>SUMIF(order!C:C,A:A,order!H:H)</f>
        <v>0</v>
      </c>
      <c r="N300" s="64">
        <f t="shared" si="123"/>
        <v>0</v>
      </c>
      <c r="O300" s="64">
        <f t="shared" si="124"/>
        <v>0</v>
      </c>
      <c r="AG300" s="50"/>
      <c r="AH300" s="50"/>
    </row>
    <row r="301" spans="1:34" s="49" customFormat="1">
      <c r="A301" s="53">
        <v>6285</v>
      </c>
      <c r="B301" s="71" t="s">
        <v>228</v>
      </c>
      <c r="C301" s="71"/>
      <c r="D301" s="100" t="s">
        <v>58</v>
      </c>
      <c r="E301" s="71"/>
      <c r="F301" s="105">
        <v>1</v>
      </c>
      <c r="G301" s="106">
        <v>1</v>
      </c>
      <c r="H301" s="107" t="s">
        <v>59</v>
      </c>
      <c r="I301" s="105"/>
      <c r="J301" s="64">
        <f t="shared" si="125"/>
        <v>0</v>
      </c>
      <c r="K301" s="132"/>
      <c r="L301" s="64">
        <f>SUMIF(order!C:C,A:A,order!G:G)</f>
        <v>0</v>
      </c>
      <c r="M301" s="64">
        <f>SUMIF(order!C:C,A:A,order!H:H)</f>
        <v>0</v>
      </c>
      <c r="N301" s="64">
        <f t="shared" si="123"/>
        <v>0</v>
      </c>
      <c r="O301" s="64">
        <f t="shared" si="124"/>
        <v>0</v>
      </c>
      <c r="AG301" s="50"/>
      <c r="AH301" s="50"/>
    </row>
    <row r="302" spans="1:34" s="49" customFormat="1">
      <c r="A302" s="53"/>
      <c r="B302" s="57" t="s">
        <v>77</v>
      </c>
      <c r="C302" s="75"/>
      <c r="D302" s="100"/>
      <c r="E302" s="71"/>
      <c r="F302" s="105"/>
      <c r="G302" s="106"/>
      <c r="H302" s="107"/>
      <c r="I302" s="105"/>
      <c r="J302" s="84">
        <f t="shared" ref="J302:O302" si="127">SUM(J288:J301)</f>
        <v>0</v>
      </c>
      <c r="K302" s="133">
        <f t="shared" si="127"/>
        <v>0</v>
      </c>
      <c r="L302" s="84">
        <f t="shared" si="127"/>
        <v>0</v>
      </c>
      <c r="M302" s="84">
        <f t="shared" si="127"/>
        <v>0</v>
      </c>
      <c r="N302" s="84">
        <f t="shared" si="127"/>
        <v>0</v>
      </c>
      <c r="O302" s="84">
        <f t="shared" si="127"/>
        <v>0</v>
      </c>
      <c r="P302" s="85"/>
      <c r="AG302" s="50"/>
      <c r="AH302" s="50"/>
    </row>
    <row r="303" spans="1:34" s="49" customFormat="1">
      <c r="A303" s="53"/>
      <c r="B303" s="57"/>
      <c r="C303" s="75"/>
      <c r="D303" s="100"/>
      <c r="E303" s="71"/>
      <c r="F303" s="105"/>
      <c r="G303" s="105"/>
      <c r="H303" s="105"/>
      <c r="I303" s="105"/>
      <c r="J303" s="63"/>
      <c r="K303" s="132"/>
      <c r="L303" s="63"/>
      <c r="M303" s="63"/>
      <c r="N303" s="63"/>
      <c r="O303" s="63"/>
      <c r="AG303" s="50"/>
      <c r="AH303" s="50"/>
    </row>
    <row r="304" spans="1:34" s="49" customFormat="1">
      <c r="A304" s="56">
        <v>6500</v>
      </c>
      <c r="B304" s="57" t="s">
        <v>42</v>
      </c>
      <c r="C304" s="57"/>
      <c r="D304" s="101"/>
      <c r="E304" s="71"/>
      <c r="F304" s="105"/>
      <c r="G304" s="105"/>
      <c r="H304" s="105"/>
      <c r="I304" s="105"/>
      <c r="J304" s="64"/>
      <c r="K304" s="132"/>
      <c r="L304" s="64"/>
      <c r="M304" s="64"/>
      <c r="N304" s="64"/>
      <c r="O304" s="64"/>
      <c r="AG304" s="50"/>
      <c r="AH304" s="50"/>
    </row>
    <row r="305" spans="1:34" s="49" customFormat="1">
      <c r="A305" s="53">
        <v>6540</v>
      </c>
      <c r="B305" s="71" t="s">
        <v>229</v>
      </c>
      <c r="C305" s="71"/>
      <c r="D305" s="100" t="s">
        <v>58</v>
      </c>
      <c r="E305" s="71"/>
      <c r="F305" s="105">
        <v>1</v>
      </c>
      <c r="G305" s="106">
        <v>1</v>
      </c>
      <c r="H305" s="110" t="s">
        <v>59</v>
      </c>
      <c r="I305" s="105"/>
      <c r="J305" s="64">
        <f t="shared" ref="J305" si="128">F305*G305*I305</f>
        <v>0</v>
      </c>
      <c r="K305" s="132"/>
      <c r="L305" s="64">
        <f>SUMIF(order!C:C,A:A,order!G:G)</f>
        <v>0</v>
      </c>
      <c r="M305" s="64">
        <f>SUMIF(order!C:C,A:A,order!H:H)</f>
        <v>0</v>
      </c>
      <c r="N305" s="64">
        <f t="shared" ref="N305:N311" si="129">L:L+M:M</f>
        <v>0</v>
      </c>
      <c r="O305" s="64">
        <f t="shared" ref="O305:O311" si="130">J:J-N:N</f>
        <v>0</v>
      </c>
      <c r="AG305" s="50"/>
      <c r="AH305" s="50"/>
    </row>
    <row r="306" spans="1:34" s="49" customFormat="1">
      <c r="A306" s="73">
        <v>6560</v>
      </c>
      <c r="B306" s="71" t="s">
        <v>230</v>
      </c>
      <c r="C306" s="71"/>
      <c r="D306" s="100" t="s">
        <v>58</v>
      </c>
      <c r="E306" s="71"/>
      <c r="F306" s="111">
        <v>5.0000000000000001E-3</v>
      </c>
      <c r="G306" s="106">
        <v>0</v>
      </c>
      <c r="H306" s="110" t="s">
        <v>59</v>
      </c>
      <c r="I306" s="108">
        <f>SUM(J7:J8,J22,J31)</f>
        <v>0</v>
      </c>
      <c r="J306" s="64">
        <f>F306*G306*I306</f>
        <v>0</v>
      </c>
      <c r="K306" s="132"/>
      <c r="L306" s="64">
        <f>SUMIF(order!C:C,A:A,order!G:G)</f>
        <v>0</v>
      </c>
      <c r="M306" s="64">
        <f>SUMIF(order!C:C,A:A,order!H:H)</f>
        <v>0</v>
      </c>
      <c r="N306" s="64">
        <f t="shared" si="129"/>
        <v>0</v>
      </c>
      <c r="O306" s="64">
        <f t="shared" si="130"/>
        <v>0</v>
      </c>
      <c r="AG306" s="50"/>
      <c r="AH306" s="50"/>
    </row>
    <row r="307" spans="1:34" s="49" customFormat="1">
      <c r="A307" s="53">
        <v>6562</v>
      </c>
      <c r="B307" s="71" t="s">
        <v>231</v>
      </c>
      <c r="C307" s="71"/>
      <c r="D307" s="100" t="s">
        <v>58</v>
      </c>
      <c r="E307" s="71"/>
      <c r="F307" s="105">
        <v>1</v>
      </c>
      <c r="G307" s="106">
        <v>1</v>
      </c>
      <c r="H307" s="110" t="s">
        <v>59</v>
      </c>
      <c r="I307" s="105"/>
      <c r="J307" s="64">
        <f t="shared" ref="J307:J311" si="131">F307*G307*I307</f>
        <v>0</v>
      </c>
      <c r="K307" s="132"/>
      <c r="L307" s="64">
        <f>SUMIF(order!C:C,A:A,order!G:G)</f>
        <v>0</v>
      </c>
      <c r="M307" s="64">
        <f>SUMIF(order!C:C,A:A,order!H:H)</f>
        <v>0</v>
      </c>
      <c r="N307" s="64">
        <f t="shared" si="129"/>
        <v>0</v>
      </c>
      <c r="O307" s="64">
        <f t="shared" si="130"/>
        <v>0</v>
      </c>
      <c r="AG307" s="50"/>
      <c r="AH307" s="50"/>
    </row>
    <row r="308" spans="1:34" s="49" customFormat="1">
      <c r="A308" s="53">
        <v>6564</v>
      </c>
      <c r="B308" s="71" t="s">
        <v>232</v>
      </c>
      <c r="C308" s="71"/>
      <c r="D308" s="100" t="s">
        <v>58</v>
      </c>
      <c r="E308" s="71"/>
      <c r="F308" s="105">
        <v>1</v>
      </c>
      <c r="G308" s="106">
        <v>1</v>
      </c>
      <c r="H308" s="110" t="s">
        <v>59</v>
      </c>
      <c r="I308" s="105"/>
      <c r="J308" s="64">
        <f t="shared" si="131"/>
        <v>0</v>
      </c>
      <c r="K308" s="132"/>
      <c r="L308" s="64">
        <f>SUMIF(order!C:C,A:A,order!G:G)</f>
        <v>0</v>
      </c>
      <c r="M308" s="64">
        <f>SUMIF(order!C:C,A:A,order!H:H)</f>
        <v>0</v>
      </c>
      <c r="N308" s="64">
        <f t="shared" si="129"/>
        <v>0</v>
      </c>
      <c r="O308" s="64">
        <f t="shared" si="130"/>
        <v>0</v>
      </c>
      <c r="AG308" s="50"/>
      <c r="AH308" s="50"/>
    </row>
    <row r="309" spans="1:34" s="49" customFormat="1">
      <c r="A309" s="53">
        <v>6566</v>
      </c>
      <c r="B309" s="71" t="s">
        <v>233</v>
      </c>
      <c r="C309" s="71"/>
      <c r="D309" s="100" t="s">
        <v>58</v>
      </c>
      <c r="E309" s="71"/>
      <c r="F309" s="105">
        <v>1</v>
      </c>
      <c r="G309" s="106">
        <v>1</v>
      </c>
      <c r="H309" s="110" t="s">
        <v>59</v>
      </c>
      <c r="I309" s="105"/>
      <c r="J309" s="64">
        <f t="shared" si="131"/>
        <v>0</v>
      </c>
      <c r="K309" s="132"/>
      <c r="L309" s="64">
        <f>SUMIF(order!C:C,A:A,order!G:G)</f>
        <v>0</v>
      </c>
      <c r="M309" s="64">
        <f>SUMIF(order!C:C,A:A,order!H:H)</f>
        <v>0</v>
      </c>
      <c r="N309" s="64">
        <f t="shared" si="129"/>
        <v>0</v>
      </c>
      <c r="O309" s="64">
        <f t="shared" si="130"/>
        <v>0</v>
      </c>
      <c r="AG309" s="50"/>
      <c r="AH309" s="50"/>
    </row>
    <row r="310" spans="1:34" s="49" customFormat="1">
      <c r="A310" s="73">
        <v>6567</v>
      </c>
      <c r="B310" s="71" t="s">
        <v>234</v>
      </c>
      <c r="C310" s="71"/>
      <c r="D310" s="100" t="s">
        <v>58</v>
      </c>
      <c r="E310" s="71"/>
      <c r="F310" s="105">
        <v>1</v>
      </c>
      <c r="G310" s="106">
        <v>1</v>
      </c>
      <c r="H310" s="110" t="s">
        <v>59</v>
      </c>
      <c r="I310" s="105"/>
      <c r="J310" s="64">
        <f t="shared" si="131"/>
        <v>0</v>
      </c>
      <c r="K310" s="132"/>
      <c r="L310" s="64">
        <f>SUMIF(order!C:C,A:A,order!G:G)</f>
        <v>0</v>
      </c>
      <c r="M310" s="64">
        <f>SUMIF(order!C:C,A:A,order!H:H)</f>
        <v>0</v>
      </c>
      <c r="N310" s="64">
        <f t="shared" si="129"/>
        <v>0</v>
      </c>
      <c r="O310" s="64">
        <f t="shared" si="130"/>
        <v>0</v>
      </c>
      <c r="AG310" s="50"/>
      <c r="AH310" s="50"/>
    </row>
    <row r="311" spans="1:34" s="49" customFormat="1">
      <c r="A311" s="73">
        <v>6570</v>
      </c>
      <c r="B311" s="71" t="s">
        <v>235</v>
      </c>
      <c r="C311" s="71"/>
      <c r="D311" s="100"/>
      <c r="E311" s="71"/>
      <c r="F311" s="105">
        <v>1</v>
      </c>
      <c r="G311" s="106">
        <v>1</v>
      </c>
      <c r="H311" s="107" t="s">
        <v>59</v>
      </c>
      <c r="I311" s="105"/>
      <c r="J311" s="64">
        <f t="shared" si="131"/>
        <v>0</v>
      </c>
      <c r="K311" s="132"/>
      <c r="L311" s="64">
        <f>SUMIF(order!C:C,A:A,order!G:G)</f>
        <v>0</v>
      </c>
      <c r="M311" s="64">
        <f>SUMIF(order!C:C,A:A,order!H:H)</f>
        <v>0</v>
      </c>
      <c r="N311" s="64">
        <f t="shared" si="129"/>
        <v>0</v>
      </c>
      <c r="O311" s="64">
        <f t="shared" si="130"/>
        <v>0</v>
      </c>
      <c r="AG311" s="50"/>
      <c r="AH311" s="50"/>
    </row>
    <row r="312" spans="1:34" s="49" customFormat="1">
      <c r="A312" s="53"/>
      <c r="B312" s="57" t="s">
        <v>77</v>
      </c>
      <c r="C312" s="75"/>
      <c r="D312" s="100"/>
      <c r="E312" s="71"/>
      <c r="F312" s="105"/>
      <c r="G312" s="106"/>
      <c r="H312" s="107"/>
      <c r="I312" s="105"/>
      <c r="J312" s="84">
        <f>SUM(J305:J311)</f>
        <v>0</v>
      </c>
      <c r="K312" s="133">
        <f t="shared" ref="K312:O312" si="132">SUM(K305:K311)</f>
        <v>0</v>
      </c>
      <c r="L312" s="84">
        <f t="shared" si="132"/>
        <v>0</v>
      </c>
      <c r="M312" s="84">
        <f t="shared" si="132"/>
        <v>0</v>
      </c>
      <c r="N312" s="84">
        <f t="shared" si="132"/>
        <v>0</v>
      </c>
      <c r="O312" s="84">
        <f t="shared" si="132"/>
        <v>0</v>
      </c>
      <c r="P312" s="85"/>
      <c r="AG312" s="50"/>
      <c r="AH312" s="50"/>
    </row>
    <row r="313" spans="1:34" s="49" customFormat="1">
      <c r="A313" s="50"/>
      <c r="B313" s="71"/>
      <c r="C313" s="71"/>
      <c r="D313" s="103"/>
      <c r="E313" s="71"/>
      <c r="F313" s="105"/>
      <c r="G313" s="106"/>
      <c r="H313" s="110"/>
      <c r="I313" s="105"/>
      <c r="J313" s="64"/>
      <c r="K313" s="132"/>
      <c r="L313" s="64"/>
      <c r="M313" s="64"/>
      <c r="N313" s="64"/>
      <c r="O313" s="64"/>
      <c r="AG313" s="50"/>
      <c r="AH313" s="50"/>
    </row>
    <row r="314" spans="1:34" s="49" customFormat="1">
      <c r="A314" s="56">
        <v>6600</v>
      </c>
      <c r="B314" s="57" t="s">
        <v>236</v>
      </c>
      <c r="C314" s="57"/>
      <c r="D314" s="101"/>
      <c r="E314" s="71"/>
      <c r="F314" s="105"/>
      <c r="G314" s="106"/>
      <c r="H314" s="110"/>
      <c r="I314" s="105"/>
      <c r="J314" s="64"/>
      <c r="K314" s="132"/>
      <c r="L314" s="64"/>
      <c r="M314" s="64"/>
      <c r="N314" s="64"/>
      <c r="O314" s="64"/>
      <c r="AG314" s="50"/>
      <c r="AH314" s="50"/>
    </row>
    <row r="315" spans="1:34" s="49" customFormat="1">
      <c r="A315" s="73">
        <v>6641</v>
      </c>
      <c r="B315" s="71" t="s">
        <v>237</v>
      </c>
      <c r="C315" s="71"/>
      <c r="D315" s="100" t="s">
        <v>58</v>
      </c>
      <c r="E315" s="71"/>
      <c r="F315" s="105">
        <v>1</v>
      </c>
      <c r="G315" s="106">
        <v>1</v>
      </c>
      <c r="H315" s="107" t="s">
        <v>59</v>
      </c>
      <c r="I315" s="105"/>
      <c r="J315" s="64">
        <f>F315*G315*I315</f>
        <v>0</v>
      </c>
      <c r="K315" s="132"/>
      <c r="L315" s="64">
        <f>SUMIF(order!C:C,A:A,order!G:G)</f>
        <v>0</v>
      </c>
      <c r="M315" s="64">
        <f>SUMIF(order!C:C,A:A,order!H:H)</f>
        <v>0</v>
      </c>
      <c r="N315" s="64">
        <f>L:L+M:M</f>
        <v>0</v>
      </c>
      <c r="O315" s="64">
        <f>J:J-N:N</f>
        <v>0</v>
      </c>
      <c r="AG315" s="50"/>
      <c r="AH315" s="50"/>
    </row>
    <row r="316" spans="1:34" s="49" customFormat="1">
      <c r="A316" s="73">
        <v>6645</v>
      </c>
      <c r="B316" s="71" t="s">
        <v>238</v>
      </c>
      <c r="C316" s="98"/>
      <c r="D316" s="100" t="s">
        <v>58</v>
      </c>
      <c r="F316" s="105">
        <v>1</v>
      </c>
      <c r="G316" s="106">
        <v>1</v>
      </c>
      <c r="H316" s="107" t="s">
        <v>59</v>
      </c>
      <c r="I316" s="105"/>
      <c r="J316" s="64">
        <f t="shared" ref="J316" si="133">F316*G316*I316</f>
        <v>0</v>
      </c>
      <c r="K316" s="132"/>
      <c r="L316" s="64">
        <f>SUMIF(order!C:C,A:A,order!G:G)</f>
        <v>0</v>
      </c>
      <c r="M316" s="64">
        <f>SUMIF(order!C:C,A:A,order!H:H)</f>
        <v>0</v>
      </c>
      <c r="N316" s="64">
        <f>L:L+M:M</f>
        <v>0</v>
      </c>
      <c r="O316" s="64">
        <f>J:J-N:N</f>
        <v>0</v>
      </c>
      <c r="AG316" s="50"/>
      <c r="AH316" s="50"/>
    </row>
    <row r="317" spans="1:34" s="49" customFormat="1">
      <c r="A317" s="53">
        <v>6663</v>
      </c>
      <c r="B317" s="71" t="s">
        <v>239</v>
      </c>
      <c r="C317" s="71"/>
      <c r="D317" s="100" t="s">
        <v>58</v>
      </c>
      <c r="E317" s="71"/>
      <c r="F317" s="105">
        <v>1</v>
      </c>
      <c r="G317" s="106">
        <v>1</v>
      </c>
      <c r="H317" s="107" t="s">
        <v>59</v>
      </c>
      <c r="I317" s="105"/>
      <c r="J317" s="64">
        <f>F317*G317*I317</f>
        <v>0</v>
      </c>
      <c r="K317" s="132"/>
      <c r="L317" s="64">
        <f>SUMIF(order!C:C,A:A,order!G:G)</f>
        <v>0</v>
      </c>
      <c r="M317" s="64">
        <f>SUMIF(order!C:C,A:A,order!H:H)</f>
        <v>0</v>
      </c>
      <c r="N317" s="64">
        <f>L:L+M:M</f>
        <v>0</v>
      </c>
      <c r="O317" s="64">
        <f>J:J-N:N</f>
        <v>0</v>
      </c>
      <c r="AG317" s="50"/>
      <c r="AH317" s="50"/>
    </row>
    <row r="318" spans="1:34" s="49" customFormat="1">
      <c r="A318" s="53">
        <v>6690</v>
      </c>
      <c r="B318" s="71" t="s">
        <v>240</v>
      </c>
      <c r="C318" s="71"/>
      <c r="D318" s="100" t="s">
        <v>58</v>
      </c>
      <c r="E318" s="71"/>
      <c r="F318" s="105">
        <v>1</v>
      </c>
      <c r="G318" s="106">
        <v>1</v>
      </c>
      <c r="H318" s="107" t="s">
        <v>59</v>
      </c>
      <c r="I318" s="105"/>
      <c r="J318" s="64">
        <f>F318*G318*I318</f>
        <v>0</v>
      </c>
      <c r="K318" s="132"/>
      <c r="L318" s="64">
        <f>SUMIF(order!C:C,A:A,order!G:G)</f>
        <v>0</v>
      </c>
      <c r="M318" s="64">
        <f>SUMIF(order!C:C,A:A,order!H:H)</f>
        <v>0</v>
      </c>
      <c r="N318" s="64">
        <f>L:L+M:M</f>
        <v>0</v>
      </c>
      <c r="O318" s="64">
        <f>J:J-N:N</f>
        <v>0</v>
      </c>
      <c r="AG318" s="50"/>
      <c r="AH318" s="50"/>
    </row>
    <row r="319" spans="1:34" s="49" customFormat="1">
      <c r="A319" s="53"/>
      <c r="B319" s="57" t="s">
        <v>77</v>
      </c>
      <c r="C319" s="75"/>
      <c r="D319" s="100"/>
      <c r="E319" s="71"/>
      <c r="F319" s="105"/>
      <c r="G319" s="106"/>
      <c r="H319" s="107"/>
      <c r="I319" s="105"/>
      <c r="J319" s="84">
        <f t="shared" ref="J319:O319" si="134">SUM(J315:J318)</f>
        <v>0</v>
      </c>
      <c r="K319" s="133">
        <f t="shared" si="134"/>
        <v>0</v>
      </c>
      <c r="L319" s="84">
        <f t="shared" si="134"/>
        <v>0</v>
      </c>
      <c r="M319" s="84">
        <f t="shared" si="134"/>
        <v>0</v>
      </c>
      <c r="N319" s="84">
        <f t="shared" si="134"/>
        <v>0</v>
      </c>
      <c r="O319" s="84">
        <f t="shared" si="134"/>
        <v>0</v>
      </c>
      <c r="P319" s="85"/>
      <c r="AG319" s="50"/>
      <c r="AH319" s="50"/>
    </row>
    <row r="320" spans="1:34" s="49" customFormat="1">
      <c r="A320" s="53"/>
      <c r="B320" s="57"/>
      <c r="C320" s="75"/>
      <c r="D320" s="100"/>
      <c r="E320" s="71"/>
      <c r="F320" s="105"/>
      <c r="G320" s="106"/>
      <c r="H320" s="109"/>
      <c r="I320" s="105"/>
      <c r="J320" s="59"/>
      <c r="K320" s="132"/>
      <c r="L320" s="59"/>
      <c r="M320" s="59"/>
      <c r="N320" s="59"/>
      <c r="O320" s="59"/>
      <c r="AG320" s="50"/>
      <c r="AH320" s="50"/>
    </row>
    <row r="321" spans="1:34" s="49" customFormat="1">
      <c r="A321" s="56">
        <v>7000</v>
      </c>
      <c r="B321" s="57" t="s">
        <v>241</v>
      </c>
      <c r="C321" s="57"/>
      <c r="D321" s="101"/>
      <c r="E321" s="71"/>
      <c r="F321" s="105"/>
      <c r="G321" s="106"/>
      <c r="H321" s="107"/>
      <c r="I321" s="105"/>
      <c r="J321" s="59"/>
      <c r="K321" s="132"/>
      <c r="L321" s="59"/>
      <c r="M321" s="59"/>
      <c r="N321" s="59"/>
      <c r="O321" s="59"/>
      <c r="AG321" s="50"/>
      <c r="AH321" s="50"/>
    </row>
    <row r="322" spans="1:34" s="49" customFormat="1">
      <c r="A322" s="53">
        <v>7002</v>
      </c>
      <c r="B322" s="71" t="s">
        <v>242</v>
      </c>
      <c r="C322" s="71"/>
      <c r="D322" s="100" t="s">
        <v>243</v>
      </c>
      <c r="E322" s="76"/>
      <c r="F322" s="112">
        <v>7.4999999999999997E-2</v>
      </c>
      <c r="G322" s="106">
        <v>1</v>
      </c>
      <c r="H322" s="107" t="s">
        <v>59</v>
      </c>
      <c r="I322" s="108">
        <f>+J39</f>
        <v>0</v>
      </c>
      <c r="J322" s="64">
        <f>F322*G322*I322</f>
        <v>0</v>
      </c>
      <c r="K322" s="132"/>
      <c r="L322" s="64">
        <f>SUMIF(order!C:C,A:A,order!G:G)</f>
        <v>0</v>
      </c>
      <c r="M322" s="64">
        <f>SUMIF(order!C:C,A:A,order!H:H)</f>
        <v>0</v>
      </c>
      <c r="N322" s="64">
        <f>L:L+M:M</f>
        <v>0</v>
      </c>
      <c r="O322" s="64">
        <f>J:J-N:N</f>
        <v>0</v>
      </c>
      <c r="AG322" s="50"/>
      <c r="AH322" s="50"/>
    </row>
    <row r="323" spans="1:34" s="49" customFormat="1">
      <c r="A323" s="53">
        <v>7003</v>
      </c>
      <c r="B323" s="71" t="s">
        <v>244</v>
      </c>
      <c r="C323" s="71"/>
      <c r="D323" s="100" t="s">
        <v>245</v>
      </c>
      <c r="E323" s="76"/>
      <c r="F323" s="112">
        <v>7.4999999999999997E-2</v>
      </c>
      <c r="G323" s="106">
        <v>1</v>
      </c>
      <c r="H323" s="107" t="s">
        <v>59</v>
      </c>
      <c r="I323" s="108">
        <f>+J39</f>
        <v>0</v>
      </c>
      <c r="J323" s="64">
        <f>F323*G323*I323</f>
        <v>0</v>
      </c>
      <c r="K323" s="132"/>
      <c r="L323" s="64">
        <f>SUMIF(order!C:C,A:A,order!G:G)</f>
        <v>0</v>
      </c>
      <c r="M323" s="64">
        <f>SUMIF(order!C:C,A:A,order!H:H)</f>
        <v>0</v>
      </c>
      <c r="N323" s="64">
        <f>L:L+M:M</f>
        <v>0</v>
      </c>
      <c r="O323" s="64">
        <f>J:J-N:N</f>
        <v>0</v>
      </c>
      <c r="AG323" s="50"/>
      <c r="AH323" s="50"/>
    </row>
    <row r="324" spans="1:34" s="49" customFormat="1">
      <c r="A324" s="73">
        <v>7050</v>
      </c>
      <c r="B324" s="71" t="s">
        <v>246</v>
      </c>
      <c r="C324" s="71"/>
      <c r="D324" s="100" t="s">
        <v>58</v>
      </c>
      <c r="E324" s="76"/>
      <c r="F324" s="105">
        <v>1</v>
      </c>
      <c r="G324" s="106">
        <v>1</v>
      </c>
      <c r="H324" s="107" t="s">
        <v>59</v>
      </c>
      <c r="I324" s="105"/>
      <c r="J324" s="64">
        <f>F324*G324*I324</f>
        <v>0</v>
      </c>
      <c r="K324" s="137"/>
      <c r="L324" s="64">
        <f>SUMIF(order!C:C,A:A,order!G:G)</f>
        <v>0</v>
      </c>
      <c r="M324" s="64">
        <f>SUMIF(order!C:C,A:A,order!H:H)</f>
        <v>0</v>
      </c>
      <c r="N324" s="64">
        <f>L:L+M:M</f>
        <v>0</v>
      </c>
      <c r="O324" s="64">
        <f>J:J-N:N</f>
        <v>0</v>
      </c>
      <c r="AG324" s="50"/>
      <c r="AH324" s="50"/>
    </row>
    <row r="325" spans="1:34" s="49" customFormat="1">
      <c r="A325" s="53"/>
      <c r="B325" s="57" t="s">
        <v>77</v>
      </c>
      <c r="C325" s="75"/>
      <c r="D325" s="100"/>
      <c r="E325" s="70"/>
      <c r="F325" s="105"/>
      <c r="G325" s="106"/>
      <c r="H325" s="107"/>
      <c r="I325" s="105"/>
      <c r="J325" s="84">
        <f t="shared" ref="J325:O325" si="135">SUM(J322:J324)</f>
        <v>0</v>
      </c>
      <c r="K325" s="132">
        <f>SUM(K322:K324)</f>
        <v>0</v>
      </c>
      <c r="L325" s="84">
        <f t="shared" si="135"/>
        <v>0</v>
      </c>
      <c r="M325" s="84">
        <f t="shared" si="135"/>
        <v>0</v>
      </c>
      <c r="N325" s="84">
        <f t="shared" si="135"/>
        <v>0</v>
      </c>
      <c r="O325" s="84">
        <f t="shared" si="135"/>
        <v>0</v>
      </c>
      <c r="P325" s="85"/>
      <c r="AG325" s="50"/>
      <c r="AH325" s="50"/>
    </row>
    <row r="326" spans="1:34" s="49" customFormat="1">
      <c r="A326" s="50"/>
      <c r="B326" s="71"/>
      <c r="C326" s="71"/>
      <c r="D326" s="104"/>
      <c r="E326" s="70"/>
      <c r="F326" s="105"/>
      <c r="G326" s="106"/>
      <c r="H326" s="106"/>
      <c r="I326" s="108"/>
      <c r="J326" s="64"/>
      <c r="K326" s="132"/>
      <c r="L326" s="64"/>
      <c r="M326" s="64"/>
      <c r="N326" s="64"/>
      <c r="O326" s="64"/>
      <c r="AG326" s="50"/>
      <c r="AH326" s="50"/>
    </row>
    <row r="327" spans="1:34" s="49" customFormat="1">
      <c r="A327" s="56">
        <v>7100</v>
      </c>
      <c r="B327" s="57" t="s">
        <v>48</v>
      </c>
      <c r="C327" s="57"/>
      <c r="D327" s="104" t="s">
        <v>247</v>
      </c>
      <c r="E327" s="76"/>
      <c r="F327" s="112">
        <v>0.1</v>
      </c>
      <c r="G327" s="106">
        <v>1</v>
      </c>
      <c r="H327" s="107" t="s">
        <v>59</v>
      </c>
      <c r="I327" s="108">
        <f>+J39-J4-J5</f>
        <v>0</v>
      </c>
      <c r="J327" s="64">
        <f>F327*G327*I327</f>
        <v>0</v>
      </c>
      <c r="K327" s="132"/>
      <c r="L327" s="64">
        <f>SUMIF(order!C:C,A:A,order!G:G)</f>
        <v>0</v>
      </c>
      <c r="M327" s="64">
        <f>SUMIF(order!C:C,A:A,order!H:H)</f>
        <v>0</v>
      </c>
      <c r="N327" s="64">
        <f>L:L+M:M</f>
        <v>0</v>
      </c>
      <c r="O327" s="64">
        <f>J:J-N:N</f>
        <v>0</v>
      </c>
      <c r="AG327" s="50"/>
      <c r="AH327" s="50"/>
    </row>
    <row r="328" spans="1:34" s="49" customFormat="1">
      <c r="A328" s="53"/>
      <c r="B328" s="57" t="s">
        <v>77</v>
      </c>
      <c r="C328" s="75"/>
      <c r="D328" s="100"/>
      <c r="E328" s="70"/>
      <c r="F328" s="105"/>
      <c r="G328" s="106"/>
      <c r="H328" s="107"/>
      <c r="I328" s="105"/>
      <c r="J328" s="84">
        <f t="shared" ref="J328:O328" si="136">SUM(J327)</f>
        <v>0</v>
      </c>
      <c r="K328" s="133">
        <f t="shared" si="136"/>
        <v>0</v>
      </c>
      <c r="L328" s="84">
        <f t="shared" si="136"/>
        <v>0</v>
      </c>
      <c r="M328" s="84">
        <f t="shared" si="136"/>
        <v>0</v>
      </c>
      <c r="N328" s="84">
        <f t="shared" si="136"/>
        <v>0</v>
      </c>
      <c r="O328" s="84">
        <f t="shared" si="136"/>
        <v>0</v>
      </c>
      <c r="P328" s="85"/>
      <c r="AG328" s="50"/>
      <c r="AH328" s="50"/>
    </row>
    <row r="329" spans="1:34" s="49" customFormat="1">
      <c r="A329" s="53"/>
      <c r="B329" s="57"/>
      <c r="C329" s="75"/>
      <c r="D329" s="104"/>
      <c r="E329" s="70"/>
      <c r="F329" s="106"/>
      <c r="G329" s="106"/>
      <c r="H329" s="106"/>
      <c r="I329" s="106"/>
      <c r="J329" s="59"/>
      <c r="K329" s="135"/>
      <c r="L329" s="59"/>
      <c r="M329" s="59"/>
      <c r="N329" s="59"/>
      <c r="O329" s="59"/>
      <c r="AG329" s="50"/>
      <c r="AH329" s="50"/>
    </row>
    <row r="330" spans="1:34" s="49" customFormat="1">
      <c r="A330" s="50"/>
      <c r="B330" s="71"/>
      <c r="C330" s="71"/>
      <c r="D330" s="104"/>
      <c r="E330" s="70"/>
      <c r="F330" s="106"/>
      <c r="G330" s="106"/>
      <c r="H330" s="106"/>
      <c r="I330" s="106"/>
      <c r="J330" s="64"/>
      <c r="K330" s="132"/>
      <c r="L330" s="64"/>
      <c r="M330" s="64"/>
      <c r="N330" s="64"/>
      <c r="O330" s="64"/>
      <c r="AG330" s="50"/>
      <c r="AH330" s="50"/>
    </row>
    <row r="331" spans="1:34" s="49" customFormat="1">
      <c r="A331" s="50"/>
      <c r="B331" s="71" t="s">
        <v>248</v>
      </c>
      <c r="C331" s="71"/>
      <c r="D331" s="104"/>
      <c r="E331" s="70"/>
      <c r="F331" s="106"/>
      <c r="G331" s="106"/>
      <c r="H331" s="106"/>
      <c r="I331" s="106"/>
      <c r="J331" s="64">
        <f t="shared" ref="J331:O331" si="137">J79+J88+J92+J98+J108</f>
        <v>0</v>
      </c>
      <c r="K331" s="136">
        <f t="shared" si="137"/>
        <v>0</v>
      </c>
      <c r="L331" s="64">
        <f t="shared" si="137"/>
        <v>0</v>
      </c>
      <c r="M331" s="64">
        <f t="shared" si="137"/>
        <v>0</v>
      </c>
      <c r="N331" s="64">
        <f t="shared" si="137"/>
        <v>0</v>
      </c>
      <c r="O331" s="64">
        <f t="shared" si="137"/>
        <v>0</v>
      </c>
      <c r="AG331" s="50"/>
      <c r="AH331" s="50"/>
    </row>
    <row r="332" spans="1:34" s="49" customFormat="1">
      <c r="A332" s="50"/>
      <c r="B332" s="71" t="s">
        <v>249</v>
      </c>
      <c r="C332" s="71"/>
      <c r="D332" s="104"/>
      <c r="E332" s="70"/>
      <c r="F332" s="106"/>
      <c r="G332" s="106"/>
      <c r="H332" s="106"/>
      <c r="I332" s="106"/>
      <c r="J332" s="64">
        <f t="shared" ref="J332:O332" si="138">J114+J120+J125+J135+J148+J156+J180+J190+J207+J214+J240</f>
        <v>0</v>
      </c>
      <c r="K332" s="136">
        <f t="shared" si="138"/>
        <v>0</v>
      </c>
      <c r="L332" s="64">
        <f t="shared" si="138"/>
        <v>0</v>
      </c>
      <c r="M332" s="64">
        <f t="shared" si="138"/>
        <v>0</v>
      </c>
      <c r="N332" s="64">
        <f t="shared" si="138"/>
        <v>0</v>
      </c>
      <c r="O332" s="64">
        <f t="shared" si="138"/>
        <v>0</v>
      </c>
      <c r="AG332" s="50"/>
      <c r="AH332" s="50"/>
    </row>
    <row r="333" spans="1:34" s="49" customFormat="1">
      <c r="A333" s="50"/>
      <c r="B333" s="71" t="s">
        <v>250</v>
      </c>
      <c r="C333" s="71"/>
      <c r="D333" s="104"/>
      <c r="E333" s="70"/>
      <c r="F333" s="106"/>
      <c r="G333" s="106"/>
      <c r="H333" s="106"/>
      <c r="I333" s="106"/>
      <c r="J333" s="64">
        <f t="shared" ref="J333:O333" si="139">J285+J279+J273+J258+J251+J244</f>
        <v>0</v>
      </c>
      <c r="K333" s="132">
        <f t="shared" si="139"/>
        <v>0</v>
      </c>
      <c r="L333" s="64">
        <f t="shared" si="139"/>
        <v>0</v>
      </c>
      <c r="M333" s="64">
        <f t="shared" si="139"/>
        <v>0</v>
      </c>
      <c r="N333" s="64">
        <f t="shared" si="139"/>
        <v>0</v>
      </c>
      <c r="O333" s="64">
        <f t="shared" si="139"/>
        <v>0</v>
      </c>
      <c r="AG333" s="50"/>
      <c r="AH333" s="50"/>
    </row>
    <row r="334" spans="1:34" s="49" customFormat="1">
      <c r="A334" s="50"/>
      <c r="B334" s="71" t="s">
        <v>251</v>
      </c>
      <c r="C334" s="71"/>
      <c r="D334" s="104"/>
      <c r="E334" s="70"/>
      <c r="F334" s="106"/>
      <c r="G334" s="106"/>
      <c r="H334" s="106"/>
      <c r="I334" s="106"/>
      <c r="J334" s="64">
        <f t="shared" ref="J334:O334" si="140">J325+J319+J312+J302</f>
        <v>0</v>
      </c>
      <c r="K334" s="136">
        <f t="shared" si="140"/>
        <v>0</v>
      </c>
      <c r="L334" s="64">
        <f t="shared" si="140"/>
        <v>0</v>
      </c>
      <c r="M334" s="64">
        <f t="shared" si="140"/>
        <v>0</v>
      </c>
      <c r="N334" s="64">
        <f t="shared" si="140"/>
        <v>0</v>
      </c>
      <c r="O334" s="64">
        <f t="shared" si="140"/>
        <v>0</v>
      </c>
      <c r="AG334" s="50"/>
      <c r="AH334" s="50"/>
    </row>
    <row r="335" spans="1:34" s="49" customFormat="1">
      <c r="A335" s="50"/>
      <c r="B335" s="71" t="s">
        <v>252</v>
      </c>
      <c r="C335" s="71"/>
      <c r="D335" s="104"/>
      <c r="E335" s="70"/>
      <c r="F335" s="106"/>
      <c r="G335" s="106"/>
      <c r="H335" s="106"/>
      <c r="I335" s="106"/>
      <c r="J335" s="77">
        <f t="shared" ref="J335:M335" si="141">J328</f>
        <v>0</v>
      </c>
      <c r="K335" s="137">
        <f t="shared" si="141"/>
        <v>0</v>
      </c>
      <c r="L335" s="77">
        <f t="shared" ref="L335" si="142">L328</f>
        <v>0</v>
      </c>
      <c r="M335" s="77">
        <f t="shared" si="141"/>
        <v>0</v>
      </c>
      <c r="N335" s="77">
        <f t="shared" ref="N335:O335" si="143">N328</f>
        <v>0</v>
      </c>
      <c r="O335" s="77">
        <f t="shared" si="143"/>
        <v>0</v>
      </c>
      <c r="AG335" s="50"/>
      <c r="AH335" s="50"/>
    </row>
    <row r="336" spans="1:34" s="49" customFormat="1">
      <c r="A336" s="50"/>
      <c r="B336" s="71" t="s">
        <v>253</v>
      </c>
      <c r="C336" s="71"/>
      <c r="D336" s="104"/>
      <c r="E336" s="70"/>
      <c r="F336" s="106"/>
      <c r="G336" s="106"/>
      <c r="H336" s="106"/>
      <c r="I336" s="106"/>
      <c r="J336" s="64">
        <f t="shared" ref="J336" si="144">SUM(J331:J335)</f>
        <v>0</v>
      </c>
      <c r="K336" s="132">
        <f t="shared" ref="K336:L336" si="145">SUM(K331:K335)</f>
        <v>0</v>
      </c>
      <c r="L336" s="64">
        <f t="shared" si="145"/>
        <v>0</v>
      </c>
      <c r="M336" s="64">
        <f t="shared" ref="M336" si="146">SUM(M331:M335)</f>
        <v>0</v>
      </c>
      <c r="N336" s="64">
        <f t="shared" ref="N336:O336" si="147">SUM(N331:N335)</f>
        <v>0</v>
      </c>
      <c r="O336" s="64">
        <f t="shared" si="147"/>
        <v>0</v>
      </c>
      <c r="AG336" s="50"/>
      <c r="AH336" s="50"/>
    </row>
    <row r="337" spans="1:34" s="49" customFormat="1">
      <c r="A337" s="50"/>
      <c r="B337" s="71" t="s">
        <v>254</v>
      </c>
      <c r="C337" s="71"/>
      <c r="D337" s="104"/>
      <c r="E337" s="70"/>
      <c r="F337" s="106"/>
      <c r="G337" s="106"/>
      <c r="H337" s="106"/>
      <c r="I337" s="106"/>
      <c r="J337" s="64">
        <f t="shared" ref="J337:O337" si="148">J46-J336</f>
        <v>0</v>
      </c>
      <c r="K337" s="132">
        <f t="shared" si="148"/>
        <v>0</v>
      </c>
      <c r="L337" s="64">
        <f t="shared" si="148"/>
        <v>0</v>
      </c>
      <c r="M337" s="64">
        <f t="shared" si="148"/>
        <v>0</v>
      </c>
      <c r="N337" s="64">
        <f t="shared" si="148"/>
        <v>0</v>
      </c>
      <c r="O337" s="64">
        <f t="shared" si="148"/>
        <v>0</v>
      </c>
      <c r="AG337" s="50"/>
      <c r="AH337" s="50"/>
    </row>
    <row r="338" spans="1:34" s="49" customFormat="1">
      <c r="B338" s="78"/>
      <c r="C338" s="78"/>
      <c r="D338" s="83"/>
      <c r="J338" s="48"/>
      <c r="K338" s="48"/>
      <c r="L338" s="48"/>
      <c r="M338" s="48"/>
      <c r="N338" s="48"/>
      <c r="O338" s="48"/>
      <c r="AG338" s="50"/>
      <c r="AH338" s="50"/>
    </row>
    <row r="339" spans="1:34" s="49" customFormat="1">
      <c r="B339" s="78"/>
      <c r="C339" s="78"/>
      <c r="D339" s="83"/>
      <c r="J339" s="48"/>
      <c r="K339" s="48"/>
      <c r="L339" s="48"/>
      <c r="M339" s="48"/>
      <c r="N339" s="48"/>
      <c r="O339" s="48"/>
      <c r="AG339" s="50"/>
      <c r="AH339" s="50"/>
    </row>
    <row r="340" spans="1:34" s="49" customFormat="1">
      <c r="B340" s="157"/>
      <c r="C340" s="78"/>
      <c r="D340" s="83"/>
      <c r="J340" s="48"/>
      <c r="K340" s="48"/>
      <c r="L340" s="48"/>
      <c r="M340" s="48"/>
      <c r="N340" s="48"/>
      <c r="O340" s="48"/>
      <c r="AG340" s="50"/>
      <c r="AH340" s="50"/>
    </row>
    <row r="341" spans="1:34" s="49" customFormat="1">
      <c r="B341" s="78"/>
      <c r="C341" s="78"/>
      <c r="D341" s="83"/>
      <c r="J341" s="48"/>
      <c r="K341" s="48"/>
      <c r="L341" s="48"/>
      <c r="M341" s="48"/>
      <c r="N341" s="48"/>
      <c r="O341" s="48"/>
      <c r="AG341" s="50"/>
      <c r="AH341" s="50"/>
    </row>
    <row r="342" spans="1:34" s="49" customFormat="1">
      <c r="B342" s="78"/>
      <c r="C342" s="78"/>
      <c r="D342" s="83"/>
      <c r="J342" s="48"/>
      <c r="K342" s="48"/>
      <c r="L342" s="48"/>
      <c r="M342" s="48"/>
      <c r="N342" s="48"/>
      <c r="O342" s="48"/>
      <c r="AG342" s="50"/>
      <c r="AH342" s="50"/>
    </row>
    <row r="343" spans="1:34" s="49" customFormat="1">
      <c r="B343" s="78"/>
      <c r="C343" s="78"/>
      <c r="D343" s="83"/>
      <c r="J343" s="48"/>
      <c r="K343" s="48"/>
      <c r="L343" s="48"/>
      <c r="M343" s="48"/>
      <c r="N343" s="48"/>
      <c r="O343" s="48"/>
      <c r="AG343" s="50"/>
      <c r="AH343" s="50"/>
    </row>
    <row r="344" spans="1:34" s="49" customFormat="1">
      <c r="B344" s="78"/>
      <c r="C344" s="78"/>
      <c r="D344" s="83"/>
      <c r="J344" s="48"/>
      <c r="K344" s="48"/>
      <c r="L344" s="48"/>
      <c r="M344" s="48"/>
      <c r="N344" s="48"/>
      <c r="O344" s="48"/>
      <c r="AG344" s="50"/>
      <c r="AH344" s="50"/>
    </row>
    <row r="345" spans="1:34" s="49" customFormat="1">
      <c r="B345" s="78"/>
      <c r="C345" s="78"/>
      <c r="D345" s="83"/>
      <c r="J345" s="48"/>
      <c r="K345" s="48"/>
      <c r="L345" s="48"/>
      <c r="M345" s="48"/>
      <c r="N345" s="48"/>
      <c r="O345" s="48"/>
      <c r="AG345" s="50"/>
      <c r="AH345" s="50"/>
    </row>
    <row r="346" spans="1:34" s="49" customFormat="1">
      <c r="B346" s="78"/>
      <c r="C346" s="78"/>
      <c r="D346" s="83"/>
      <c r="J346" s="48"/>
      <c r="K346" s="48"/>
      <c r="L346" s="48"/>
      <c r="M346" s="48"/>
      <c r="N346" s="48"/>
      <c r="O346" s="48"/>
      <c r="AG346" s="50"/>
      <c r="AH346" s="50"/>
    </row>
    <row r="347" spans="1:34" s="49" customFormat="1">
      <c r="B347" s="78"/>
      <c r="C347" s="78"/>
      <c r="D347" s="83"/>
      <c r="J347" s="48"/>
      <c r="K347" s="48"/>
      <c r="L347" s="48"/>
      <c r="M347" s="48"/>
      <c r="N347" s="48"/>
      <c r="O347" s="48"/>
      <c r="AG347" s="50"/>
      <c r="AH347" s="50"/>
    </row>
  </sheetData>
  <sheetProtection formatColumns="0" formatRows="0" insertColumns="0"/>
  <protectedRanges>
    <protectedRange algorithmName="SHA-512" hashValue="NpCVO+LYiSm0CCpbVX5O/wyjoYqSEdojzUJ9oFdDW/qsIpFIGT0W9w0JW1vRZcfenkKP+bbbllLcGkmh/ZeWMw==" saltValue="3Kikw+igUGgDbkaIQWw5TQ==" spinCount="100000" sqref="E69" name="Bereik2"/>
    <protectedRange algorithmName="SHA-512" hashValue="NpCVO+LYiSm0CCpbVX5O/wyjoYqSEdojzUJ9oFdDW/qsIpFIGT0W9w0JW1vRZcfenkKP+bbbllLcGkmh/ZeWMw==" saltValue="3Kikw+igUGgDbkaIQWw5TQ==" spinCount="100000" sqref="B73" name="Bereik2_1"/>
    <protectedRange algorithmName="SHA-512" hashValue="NpCVO+LYiSm0CCpbVX5O/wyjoYqSEdojzUJ9oFdDW/qsIpFIGT0W9w0JW1vRZcfenkKP+bbbllLcGkmh/ZeWMw==" saltValue="3Kikw+igUGgDbkaIQWw5TQ==" spinCount="100000" sqref="E74" name="Bereik2_2"/>
    <protectedRange algorithmName="SHA-512" hashValue="NpCVO+LYiSm0CCpbVX5O/wyjoYqSEdojzUJ9oFdDW/qsIpFIGT0W9w0JW1vRZcfenkKP+bbbllLcGkmh/ZeWMw==" saltValue="3Kikw+igUGgDbkaIQWw5TQ==" spinCount="100000" sqref="B75" name="Bereik2_3"/>
    <protectedRange algorithmName="SHA-512" hashValue="NpCVO+LYiSm0CCpbVX5O/wyjoYqSEdojzUJ9oFdDW/qsIpFIGT0W9w0JW1vRZcfenkKP+bbbllLcGkmh/ZeWMw==" saltValue="3Kikw+igUGgDbkaIQWw5TQ==" spinCount="100000" sqref="B77" name="Bereik2_5"/>
    <protectedRange algorithmName="SHA-512" hashValue="NpCVO+LYiSm0CCpbVX5O/wyjoYqSEdojzUJ9oFdDW/qsIpFIGT0W9w0JW1vRZcfenkKP+bbbllLcGkmh/ZeWMw==" saltValue="3Kikw+igUGgDbkaIQWw5TQ==" spinCount="100000" sqref="E106 B106" name="Bereik2_6"/>
    <protectedRange algorithmName="SHA-512" hashValue="NpCVO+LYiSm0CCpbVX5O/wyjoYqSEdojzUJ9oFdDW/qsIpFIGT0W9w0JW1vRZcfenkKP+bbbllLcGkmh/ZeWMw==" saltValue="3Kikw+igUGgDbkaIQWw5TQ==" spinCount="100000" sqref="E119 B119" name="Bereik2_7"/>
    <protectedRange algorithmName="SHA-512" hashValue="NpCVO+LYiSm0CCpbVX5O/wyjoYqSEdojzUJ9oFdDW/qsIpFIGT0W9w0JW1vRZcfenkKP+bbbllLcGkmh/ZeWMw==" saltValue="3Kikw+igUGgDbkaIQWw5TQ==" spinCount="100000" sqref="E123" name="Bereik2_8"/>
    <protectedRange algorithmName="SHA-512" hashValue="NpCVO+LYiSm0CCpbVX5O/wyjoYqSEdojzUJ9oFdDW/qsIpFIGT0W9w0JW1vRZcfenkKP+bbbllLcGkmh/ZeWMw==" saltValue="3Kikw+igUGgDbkaIQWw5TQ==" spinCount="100000" sqref="B124" name="Bereik2_9"/>
    <protectedRange algorithmName="SHA-512" hashValue="NpCVO+LYiSm0CCpbVX5O/wyjoYqSEdojzUJ9oFdDW/qsIpFIGT0W9w0JW1vRZcfenkKP+bbbllLcGkmh/ZeWMw==" saltValue="3Kikw+igUGgDbkaIQWw5TQ==" spinCount="100000" sqref="E134" name="Bereik2_10"/>
    <protectedRange algorithmName="SHA-512" hashValue="NpCVO+LYiSm0CCpbVX5O/wyjoYqSEdojzUJ9oFdDW/qsIpFIGT0W9w0JW1vRZcfenkKP+bbbllLcGkmh/ZeWMw==" saltValue="3Kikw+igUGgDbkaIQWw5TQ==" spinCount="100000" sqref="B138" name="Bereik2_11"/>
    <protectedRange algorithmName="SHA-512" hashValue="NpCVO+LYiSm0CCpbVX5O/wyjoYqSEdojzUJ9oFdDW/qsIpFIGT0W9w0JW1vRZcfenkKP+bbbllLcGkmh/ZeWMw==" saltValue="3Kikw+igUGgDbkaIQWw5TQ==" spinCount="100000" sqref="E139 B139" name="Bereik2_12"/>
    <protectedRange algorithmName="SHA-512" hashValue="NpCVO+LYiSm0CCpbVX5O/wyjoYqSEdojzUJ9oFdDW/qsIpFIGT0W9w0JW1vRZcfenkKP+bbbllLcGkmh/ZeWMw==" saltValue="3Kikw+igUGgDbkaIQWw5TQ==" spinCount="100000" sqref="B140" name="Bereik2_13"/>
    <protectedRange algorithmName="SHA-512" hashValue="NpCVO+LYiSm0CCpbVX5O/wyjoYqSEdojzUJ9oFdDW/qsIpFIGT0W9w0JW1vRZcfenkKP+bbbllLcGkmh/ZeWMw==" saltValue="3Kikw+igUGgDbkaIQWw5TQ==" spinCount="100000" sqref="B141" name="Bereik2_14"/>
    <protectedRange algorithmName="SHA-512" hashValue="NpCVO+LYiSm0CCpbVX5O/wyjoYqSEdojzUJ9oFdDW/qsIpFIGT0W9w0JW1vRZcfenkKP+bbbllLcGkmh/ZeWMw==" saltValue="3Kikw+igUGgDbkaIQWw5TQ==" spinCount="100000" sqref="B151" name="Bereik2_15"/>
    <protectedRange algorithmName="SHA-512" hashValue="NpCVO+LYiSm0CCpbVX5O/wyjoYqSEdojzUJ9oFdDW/qsIpFIGT0W9w0JW1vRZcfenkKP+bbbllLcGkmh/ZeWMw==" saltValue="3Kikw+igUGgDbkaIQWw5TQ==" spinCount="100000" sqref="B152" name="Bereik2_16"/>
    <protectedRange algorithmName="SHA-512" hashValue="NpCVO+LYiSm0CCpbVX5O/wyjoYqSEdojzUJ9oFdDW/qsIpFIGT0W9w0JW1vRZcfenkKP+bbbllLcGkmh/ZeWMw==" saltValue="3Kikw+igUGgDbkaIQWw5TQ==" spinCount="100000" sqref="E163" name="Bereik2_17"/>
    <protectedRange algorithmName="SHA-512" hashValue="NpCVO+LYiSm0CCpbVX5O/wyjoYqSEdojzUJ9oFdDW/qsIpFIGT0W9w0JW1vRZcfenkKP+bbbllLcGkmh/ZeWMw==" saltValue="3Kikw+igUGgDbkaIQWw5TQ==" spinCount="100000" sqref="E164" name="Bereik2_18"/>
    <protectedRange algorithmName="SHA-512" hashValue="NpCVO+LYiSm0CCpbVX5O/wyjoYqSEdojzUJ9oFdDW/qsIpFIGT0W9w0JW1vRZcfenkKP+bbbllLcGkmh/ZeWMw==" saltValue="3Kikw+igUGgDbkaIQWw5TQ==" spinCount="100000" sqref="B172" name="Bereik2_19"/>
    <protectedRange algorithmName="SHA-512" hashValue="NpCVO+LYiSm0CCpbVX5O/wyjoYqSEdojzUJ9oFdDW/qsIpFIGT0W9w0JW1vRZcfenkKP+bbbllLcGkmh/ZeWMw==" saltValue="3Kikw+igUGgDbkaIQWw5TQ==" spinCount="100000" sqref="B183" name="Bereik2_20"/>
    <protectedRange algorithmName="SHA-512" hashValue="NpCVO+LYiSm0CCpbVX5O/wyjoYqSEdojzUJ9oFdDW/qsIpFIGT0W9w0JW1vRZcfenkKP+bbbllLcGkmh/ZeWMw==" saltValue="3Kikw+igUGgDbkaIQWw5TQ==" spinCount="100000" sqref="B187" name="Bereik2_21"/>
    <protectedRange algorithmName="SHA-512" hashValue="NpCVO+LYiSm0CCpbVX5O/wyjoYqSEdojzUJ9oFdDW/qsIpFIGT0W9w0JW1vRZcfenkKP+bbbllLcGkmh/ZeWMw==" saltValue="3Kikw+igUGgDbkaIQWw5TQ==" spinCount="100000" sqref="B188" name="Bereik2_22"/>
    <protectedRange algorithmName="SHA-512" hashValue="NpCVO+LYiSm0CCpbVX5O/wyjoYqSEdojzUJ9oFdDW/qsIpFIGT0W9w0JW1vRZcfenkKP+bbbllLcGkmh/ZeWMw==" saltValue="3Kikw+igUGgDbkaIQWw5TQ==" spinCount="100000" sqref="B189" name="Bereik2_23"/>
    <protectedRange algorithmName="SHA-512" hashValue="NpCVO+LYiSm0CCpbVX5O/wyjoYqSEdojzUJ9oFdDW/qsIpFIGT0W9w0JW1vRZcfenkKP+bbbllLcGkmh/ZeWMw==" saltValue="3Kikw+igUGgDbkaIQWw5TQ==" spinCount="100000" sqref="E196" name="Bereik2_24"/>
    <protectedRange algorithmName="SHA-512" hashValue="NpCVO+LYiSm0CCpbVX5O/wyjoYqSEdojzUJ9oFdDW/qsIpFIGT0W9w0JW1vRZcfenkKP+bbbllLcGkmh/ZeWMw==" saltValue="3Kikw+igUGgDbkaIQWw5TQ==" spinCount="100000" sqref="E197" name="Bereik2_25"/>
    <protectedRange algorithmName="SHA-512" hashValue="NpCVO+LYiSm0CCpbVX5O/wyjoYqSEdojzUJ9oFdDW/qsIpFIGT0W9w0JW1vRZcfenkKP+bbbllLcGkmh/ZeWMw==" saltValue="3Kikw+igUGgDbkaIQWw5TQ==" spinCount="100000" sqref="B198" name="Bereik2_26"/>
    <protectedRange algorithmName="SHA-512" hashValue="NpCVO+LYiSm0CCpbVX5O/wyjoYqSEdojzUJ9oFdDW/qsIpFIGT0W9w0JW1vRZcfenkKP+bbbllLcGkmh/ZeWMw==" saltValue="3Kikw+igUGgDbkaIQWw5TQ==" spinCount="100000" sqref="E220" name="Bereik2_27"/>
    <protectedRange algorithmName="SHA-512" hashValue="NpCVO+LYiSm0CCpbVX5O/wyjoYqSEdojzUJ9oFdDW/qsIpFIGT0W9w0JW1vRZcfenkKP+bbbllLcGkmh/ZeWMw==" saltValue="3Kikw+igUGgDbkaIQWw5TQ==" spinCount="100000" sqref="E221" name="Bereik2_28"/>
    <protectedRange algorithmName="SHA-512" hashValue="NpCVO+LYiSm0CCpbVX5O/wyjoYqSEdojzUJ9oFdDW/qsIpFIGT0W9w0JW1vRZcfenkKP+bbbllLcGkmh/ZeWMw==" saltValue="3Kikw+igUGgDbkaIQWw5TQ==" spinCount="100000" sqref="E210" name="Bereik2_29"/>
    <protectedRange algorithmName="SHA-512" hashValue="NpCVO+LYiSm0CCpbVX5O/wyjoYqSEdojzUJ9oFdDW/qsIpFIGT0W9w0JW1vRZcfenkKP+bbbllLcGkmh/ZeWMw==" saltValue="3Kikw+igUGgDbkaIQWw5TQ==" spinCount="100000" sqref="E211" name="Bereik2_30"/>
    <protectedRange algorithmName="SHA-512" hashValue="NpCVO+LYiSm0CCpbVX5O/wyjoYqSEdojzUJ9oFdDW/qsIpFIGT0W9w0JW1vRZcfenkKP+bbbllLcGkmh/ZeWMw==" saltValue="3Kikw+igUGgDbkaIQWw5TQ==" spinCount="100000" sqref="B247" name="Bereik2_31"/>
    <protectedRange algorithmName="SHA-512" hashValue="NpCVO+LYiSm0CCpbVX5O/wyjoYqSEdojzUJ9oFdDW/qsIpFIGT0W9w0JW1vRZcfenkKP+bbbllLcGkmh/ZeWMw==" saltValue="3Kikw+igUGgDbkaIQWw5TQ==" spinCount="100000" sqref="E267" name="Bereik2_32"/>
    <protectedRange algorithmName="SHA-512" hashValue="NpCVO+LYiSm0CCpbVX5O/wyjoYqSEdojzUJ9oFdDW/qsIpFIGT0W9w0JW1vRZcfenkKP+bbbllLcGkmh/ZeWMw==" saltValue="3Kikw+igUGgDbkaIQWw5TQ==" spinCount="100000" sqref="E271" name="Bereik2_33"/>
    <protectedRange algorithmName="SHA-512" hashValue="NpCVO+LYiSm0CCpbVX5O/wyjoYqSEdojzUJ9oFdDW/qsIpFIGT0W9w0JW1vRZcfenkKP+bbbllLcGkmh/ZeWMw==" saltValue="3Kikw+igUGgDbkaIQWw5TQ==" spinCount="100000" sqref="B283:B284" name="Bereik2_34"/>
    <protectedRange algorithmName="SHA-512" hashValue="NpCVO+LYiSm0CCpbVX5O/wyjoYqSEdojzUJ9oFdDW/qsIpFIGT0W9w0JW1vRZcfenkKP+bbbllLcGkmh/ZeWMw==" saltValue="3Kikw+igUGgDbkaIQWw5TQ==" spinCount="100000" sqref="B289" name="Bereik2_35"/>
    <protectedRange algorithmName="SHA-512" hashValue="NpCVO+LYiSm0CCpbVX5O/wyjoYqSEdojzUJ9oFdDW/qsIpFIGT0W9w0JW1vRZcfenkKP+bbbllLcGkmh/ZeWMw==" saltValue="3Kikw+igUGgDbkaIQWw5TQ==" spinCount="100000" sqref="B316" name="Bereik2_36"/>
  </protectedRanges>
  <phoneticPr fontId="0"/>
  <printOptions gridLines="1"/>
  <pageMargins left="0.78740157480314965" right="0.39370078740157483" top="0.98425196850393704" bottom="0.98425196850393704" header="0.51181102362204722" footer="0.51181102362204722"/>
  <pageSetup paperSize="9" scale="34" fitToHeight="0" orientation="portrait" horizontalDpi="1200" verticalDpi="1200" r:id="rId1"/>
  <headerFooter alignWithMargins="0">
    <oddHeader>&amp;L&amp;D</oddHeader>
    <oddFooter>&amp;LBegroting Incentive versie 2017&amp;C&amp;P&amp;R&amp;A</oddFooter>
  </headerFooter>
  <rowBreaks count="3" manualBreakCount="3">
    <brk id="62" max="16" man="1"/>
    <brk id="115" max="16" man="1"/>
    <brk id="274" max="16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E628EB-6776-441E-81FB-8E217D4CE7E9}">
  <dimension ref="A1:G9"/>
  <sheetViews>
    <sheetView workbookViewId="0">
      <selection activeCell="F19" sqref="F19"/>
    </sheetView>
  </sheetViews>
  <sheetFormatPr defaultRowHeight="12.75"/>
  <cols>
    <col min="2" max="2" width="16.5" bestFit="1" customWidth="1"/>
    <col min="3" max="3" width="21.625" customWidth="1"/>
    <col min="4" max="4" width="21.25" customWidth="1"/>
    <col min="5" max="5" width="14.125" customWidth="1"/>
    <col min="6" max="6" width="13.25" customWidth="1"/>
    <col min="7" max="7" width="15.125" customWidth="1"/>
  </cols>
  <sheetData>
    <row r="1" spans="1:7">
      <c r="C1" s="51" t="s">
        <v>7</v>
      </c>
      <c r="D1" s="69" t="s">
        <v>8</v>
      </c>
      <c r="E1" s="51" t="s">
        <v>9</v>
      </c>
      <c r="F1" s="51" t="s">
        <v>10</v>
      </c>
      <c r="G1" s="51" t="s">
        <v>11</v>
      </c>
    </row>
    <row r="2" spans="1:7">
      <c r="A2" s="53">
        <v>1301</v>
      </c>
      <c r="B2" s="71" t="s">
        <v>17</v>
      </c>
      <c r="C2" s="99">
        <f>SUM(C4:C9)</f>
        <v>0</v>
      </c>
      <c r="D2" s="99">
        <f>SUM(D4:D9)</f>
        <v>0</v>
      </c>
      <c r="E2" s="99">
        <f>SUM(E4:E9)</f>
        <v>0</v>
      </c>
      <c r="F2" s="99">
        <f>SUM(F4:F9)</f>
        <v>0</v>
      </c>
      <c r="G2">
        <f>SUM(E2+F2)</f>
        <v>0</v>
      </c>
    </row>
    <row r="3" spans="1:7">
      <c r="A3" s="53"/>
      <c r="B3" s="71"/>
    </row>
    <row r="4" spans="1:7">
      <c r="A4" s="53"/>
      <c r="B4" s="96" t="s">
        <v>255</v>
      </c>
      <c r="C4" s="139"/>
      <c r="D4" s="138"/>
      <c r="E4" s="139"/>
      <c r="F4" s="139"/>
      <c r="G4" s="99">
        <f>SUM(E4+F4)</f>
        <v>0</v>
      </c>
    </row>
    <row r="5" spans="1:7">
      <c r="A5" s="53"/>
      <c r="B5" s="96"/>
      <c r="C5" s="139"/>
      <c r="D5" s="138"/>
      <c r="E5" s="139"/>
      <c r="F5" s="139"/>
      <c r="G5" s="99"/>
    </row>
    <row r="6" spans="1:7">
      <c r="A6" s="53"/>
      <c r="B6" s="96" t="s">
        <v>256</v>
      </c>
      <c r="C6" s="139"/>
      <c r="D6" s="138"/>
      <c r="E6" s="139"/>
      <c r="F6" s="139"/>
      <c r="G6" s="99">
        <f>SUM(E6+F6)</f>
        <v>0</v>
      </c>
    </row>
    <row r="7" spans="1:7">
      <c r="A7" s="53"/>
      <c r="B7" s="96"/>
      <c r="C7" s="139"/>
      <c r="D7" s="138"/>
      <c r="E7" s="139"/>
      <c r="F7" s="139"/>
      <c r="G7" s="99"/>
    </row>
    <row r="8" spans="1:7">
      <c r="A8" s="53"/>
      <c r="B8" s="96" t="s">
        <v>257</v>
      </c>
      <c r="C8" s="139"/>
      <c r="D8" s="138"/>
      <c r="E8" s="139"/>
      <c r="F8" s="139"/>
      <c r="G8" s="99">
        <f>SUM(E8+F8)</f>
        <v>0</v>
      </c>
    </row>
    <row r="9" spans="1:7">
      <c r="A9" s="53"/>
      <c r="B9" s="96"/>
      <c r="C9" s="139"/>
      <c r="D9" s="138"/>
      <c r="E9" s="139"/>
      <c r="F9" s="139"/>
      <c r="G9" s="99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43"/>
  <sheetViews>
    <sheetView workbookViewId="0">
      <selection activeCell="H6" sqref="H6"/>
    </sheetView>
  </sheetViews>
  <sheetFormatPr defaultColWidth="8.875" defaultRowHeight="12.75"/>
  <cols>
    <col min="1" max="2" width="9" style="88"/>
    <col min="3" max="3" width="11.875" style="88" bestFit="1" customWidth="1"/>
    <col min="4" max="5" width="26.5" style="88" customWidth="1"/>
    <col min="6" max="8" width="13.625" style="89" customWidth="1"/>
  </cols>
  <sheetData>
    <row r="1" spans="1:8" s="92" customFormat="1">
      <c r="A1" s="90" t="s">
        <v>258</v>
      </c>
      <c r="B1" s="90" t="s">
        <v>259</v>
      </c>
      <c r="C1" s="90" t="s">
        <v>260</v>
      </c>
      <c r="D1" s="90" t="s">
        <v>261</v>
      </c>
      <c r="E1" s="90" t="s">
        <v>262</v>
      </c>
      <c r="F1" s="91" t="s">
        <v>263</v>
      </c>
      <c r="G1" s="91" t="s">
        <v>264</v>
      </c>
      <c r="H1" s="91" t="s">
        <v>265</v>
      </c>
    </row>
    <row r="2" spans="1:8">
      <c r="A2" s="87" t="s">
        <v>266</v>
      </c>
      <c r="H2" s="89">
        <f>F:F-G:G</f>
        <v>0</v>
      </c>
    </row>
    <row r="3" spans="1:8">
      <c r="A3" s="87" t="s">
        <v>267</v>
      </c>
      <c r="H3" s="89">
        <f t="shared" ref="H3:H66" si="0">F:F-G:G</f>
        <v>0</v>
      </c>
    </row>
    <row r="4" spans="1:8">
      <c r="A4" s="87" t="s">
        <v>268</v>
      </c>
      <c r="H4" s="89">
        <f t="shared" si="0"/>
        <v>0</v>
      </c>
    </row>
    <row r="5" spans="1:8">
      <c r="A5" s="87" t="s">
        <v>269</v>
      </c>
      <c r="H5" s="89">
        <f t="shared" si="0"/>
        <v>0</v>
      </c>
    </row>
    <row r="6" spans="1:8">
      <c r="A6" s="87" t="s">
        <v>270</v>
      </c>
      <c r="C6" s="53"/>
      <c r="D6" s="87"/>
      <c r="E6" s="87"/>
      <c r="H6" s="89">
        <f t="shared" si="0"/>
        <v>0</v>
      </c>
    </row>
    <row r="7" spans="1:8">
      <c r="A7" s="87" t="s">
        <v>271</v>
      </c>
      <c r="H7" s="89">
        <f t="shared" si="0"/>
        <v>0</v>
      </c>
    </row>
    <row r="8" spans="1:8">
      <c r="A8" s="87" t="s">
        <v>272</v>
      </c>
      <c r="H8" s="89">
        <f t="shared" si="0"/>
        <v>0</v>
      </c>
    </row>
    <row r="9" spans="1:8">
      <c r="A9" s="87" t="s">
        <v>273</v>
      </c>
      <c r="H9" s="89">
        <f t="shared" si="0"/>
        <v>0</v>
      </c>
    </row>
    <row r="10" spans="1:8">
      <c r="A10" s="87" t="s">
        <v>274</v>
      </c>
      <c r="H10" s="89">
        <f t="shared" si="0"/>
        <v>0</v>
      </c>
    </row>
    <row r="11" spans="1:8">
      <c r="A11" s="87" t="s">
        <v>275</v>
      </c>
      <c r="H11" s="89">
        <f t="shared" si="0"/>
        <v>0</v>
      </c>
    </row>
    <row r="12" spans="1:8">
      <c r="A12" s="87" t="s">
        <v>276</v>
      </c>
      <c r="H12" s="89">
        <f t="shared" si="0"/>
        <v>0</v>
      </c>
    </row>
    <row r="13" spans="1:8">
      <c r="A13" s="87" t="s">
        <v>277</v>
      </c>
      <c r="H13" s="89">
        <f t="shared" si="0"/>
        <v>0</v>
      </c>
    </row>
    <row r="14" spans="1:8">
      <c r="A14" s="87" t="s">
        <v>278</v>
      </c>
      <c r="H14" s="89">
        <f t="shared" si="0"/>
        <v>0</v>
      </c>
    </row>
    <row r="15" spans="1:8">
      <c r="A15" s="87" t="s">
        <v>279</v>
      </c>
      <c r="H15" s="89">
        <f t="shared" si="0"/>
        <v>0</v>
      </c>
    </row>
    <row r="16" spans="1:8">
      <c r="A16" s="87" t="s">
        <v>280</v>
      </c>
      <c r="H16" s="89">
        <f t="shared" si="0"/>
        <v>0</v>
      </c>
    </row>
    <row r="17" spans="1:8">
      <c r="A17" s="87" t="s">
        <v>281</v>
      </c>
      <c r="H17" s="89">
        <f t="shared" si="0"/>
        <v>0</v>
      </c>
    </row>
    <row r="18" spans="1:8">
      <c r="A18" s="87" t="s">
        <v>282</v>
      </c>
      <c r="H18" s="89">
        <f t="shared" si="0"/>
        <v>0</v>
      </c>
    </row>
    <row r="19" spans="1:8">
      <c r="A19" s="87" t="s">
        <v>283</v>
      </c>
      <c r="H19" s="89">
        <f t="shared" si="0"/>
        <v>0</v>
      </c>
    </row>
    <row r="20" spans="1:8">
      <c r="A20" s="87" t="s">
        <v>284</v>
      </c>
      <c r="H20" s="89">
        <f t="shared" si="0"/>
        <v>0</v>
      </c>
    </row>
    <row r="21" spans="1:8">
      <c r="A21" s="87" t="s">
        <v>285</v>
      </c>
      <c r="H21" s="89">
        <f t="shared" si="0"/>
        <v>0</v>
      </c>
    </row>
    <row r="22" spans="1:8">
      <c r="A22" s="87" t="s">
        <v>286</v>
      </c>
      <c r="H22" s="89">
        <f t="shared" si="0"/>
        <v>0</v>
      </c>
    </row>
    <row r="23" spans="1:8">
      <c r="A23" s="87" t="s">
        <v>287</v>
      </c>
      <c r="H23" s="89">
        <f t="shared" si="0"/>
        <v>0</v>
      </c>
    </row>
    <row r="24" spans="1:8">
      <c r="A24" s="87" t="s">
        <v>288</v>
      </c>
      <c r="H24" s="89">
        <f t="shared" si="0"/>
        <v>0</v>
      </c>
    </row>
    <row r="25" spans="1:8">
      <c r="A25" s="87" t="s">
        <v>289</v>
      </c>
      <c r="H25" s="89">
        <f t="shared" si="0"/>
        <v>0</v>
      </c>
    </row>
    <row r="26" spans="1:8">
      <c r="A26" s="87" t="s">
        <v>290</v>
      </c>
      <c r="H26" s="89">
        <f t="shared" si="0"/>
        <v>0</v>
      </c>
    </row>
    <row r="27" spans="1:8">
      <c r="A27" s="87" t="s">
        <v>291</v>
      </c>
      <c r="H27" s="89">
        <f t="shared" si="0"/>
        <v>0</v>
      </c>
    </row>
    <row r="28" spans="1:8">
      <c r="A28" s="87" t="s">
        <v>292</v>
      </c>
      <c r="H28" s="89">
        <f t="shared" si="0"/>
        <v>0</v>
      </c>
    </row>
    <row r="29" spans="1:8">
      <c r="A29" s="87" t="s">
        <v>293</v>
      </c>
      <c r="H29" s="89">
        <f t="shared" si="0"/>
        <v>0</v>
      </c>
    </row>
    <row r="30" spans="1:8">
      <c r="A30" s="87" t="s">
        <v>294</v>
      </c>
      <c r="H30" s="89">
        <f t="shared" si="0"/>
        <v>0</v>
      </c>
    </row>
    <row r="31" spans="1:8">
      <c r="A31" s="87" t="s">
        <v>295</v>
      </c>
      <c r="H31" s="89">
        <f t="shared" si="0"/>
        <v>0</v>
      </c>
    </row>
    <row r="32" spans="1:8">
      <c r="A32" s="87" t="s">
        <v>296</v>
      </c>
      <c r="H32" s="89">
        <f t="shared" si="0"/>
        <v>0</v>
      </c>
    </row>
    <row r="33" spans="1:8">
      <c r="A33" s="87" t="s">
        <v>297</v>
      </c>
      <c r="H33" s="89">
        <f t="shared" si="0"/>
        <v>0</v>
      </c>
    </row>
    <row r="34" spans="1:8">
      <c r="A34" s="87" t="s">
        <v>298</v>
      </c>
      <c r="H34" s="89">
        <f t="shared" si="0"/>
        <v>0</v>
      </c>
    </row>
    <row r="35" spans="1:8">
      <c r="A35" s="87" t="s">
        <v>299</v>
      </c>
      <c r="H35" s="89">
        <f t="shared" si="0"/>
        <v>0</v>
      </c>
    </row>
    <row r="36" spans="1:8">
      <c r="A36" s="87" t="s">
        <v>300</v>
      </c>
      <c r="H36" s="89">
        <f t="shared" si="0"/>
        <v>0</v>
      </c>
    </row>
    <row r="37" spans="1:8">
      <c r="A37" s="87" t="s">
        <v>301</v>
      </c>
      <c r="H37" s="89">
        <f t="shared" si="0"/>
        <v>0</v>
      </c>
    </row>
    <row r="38" spans="1:8">
      <c r="A38" s="87" t="s">
        <v>302</v>
      </c>
      <c r="H38" s="89">
        <f t="shared" si="0"/>
        <v>0</v>
      </c>
    </row>
    <row r="39" spans="1:8">
      <c r="A39" s="87" t="s">
        <v>303</v>
      </c>
      <c r="H39" s="89">
        <f t="shared" si="0"/>
        <v>0</v>
      </c>
    </row>
    <row r="40" spans="1:8">
      <c r="A40" s="87" t="s">
        <v>304</v>
      </c>
      <c r="H40" s="89">
        <f t="shared" si="0"/>
        <v>0</v>
      </c>
    </row>
    <row r="41" spans="1:8">
      <c r="A41" s="87" t="s">
        <v>305</v>
      </c>
      <c r="H41" s="89">
        <f t="shared" si="0"/>
        <v>0</v>
      </c>
    </row>
    <row r="42" spans="1:8">
      <c r="A42" s="87" t="s">
        <v>306</v>
      </c>
      <c r="H42" s="89">
        <f t="shared" si="0"/>
        <v>0</v>
      </c>
    </row>
    <row r="43" spans="1:8">
      <c r="A43" s="87" t="s">
        <v>307</v>
      </c>
      <c r="H43" s="89">
        <f t="shared" si="0"/>
        <v>0</v>
      </c>
    </row>
    <row r="44" spans="1:8">
      <c r="A44" s="87" t="s">
        <v>308</v>
      </c>
      <c r="H44" s="89">
        <f t="shared" si="0"/>
        <v>0</v>
      </c>
    </row>
    <row r="45" spans="1:8">
      <c r="A45" s="87" t="s">
        <v>309</v>
      </c>
      <c r="H45" s="89">
        <f t="shared" si="0"/>
        <v>0</v>
      </c>
    </row>
    <row r="46" spans="1:8">
      <c r="A46" s="87" t="s">
        <v>310</v>
      </c>
      <c r="H46" s="89">
        <f t="shared" si="0"/>
        <v>0</v>
      </c>
    </row>
    <row r="47" spans="1:8">
      <c r="A47" s="87" t="s">
        <v>311</v>
      </c>
      <c r="H47" s="89">
        <f t="shared" si="0"/>
        <v>0</v>
      </c>
    </row>
    <row r="48" spans="1:8">
      <c r="A48" s="87" t="s">
        <v>312</v>
      </c>
      <c r="H48" s="89">
        <f t="shared" si="0"/>
        <v>0</v>
      </c>
    </row>
    <row r="49" spans="1:8">
      <c r="A49" s="87" t="s">
        <v>313</v>
      </c>
      <c r="H49" s="89">
        <f t="shared" si="0"/>
        <v>0</v>
      </c>
    </row>
    <row r="50" spans="1:8">
      <c r="A50" s="87" t="s">
        <v>314</v>
      </c>
      <c r="H50" s="89">
        <f t="shared" si="0"/>
        <v>0</v>
      </c>
    </row>
    <row r="51" spans="1:8">
      <c r="A51" s="87" t="s">
        <v>315</v>
      </c>
      <c r="H51" s="89">
        <f t="shared" si="0"/>
        <v>0</v>
      </c>
    </row>
    <row r="52" spans="1:8">
      <c r="A52" s="87" t="s">
        <v>316</v>
      </c>
      <c r="H52" s="89">
        <f t="shared" si="0"/>
        <v>0</v>
      </c>
    </row>
    <row r="53" spans="1:8">
      <c r="A53" s="87" t="s">
        <v>317</v>
      </c>
      <c r="H53" s="89">
        <f t="shared" si="0"/>
        <v>0</v>
      </c>
    </row>
    <row r="54" spans="1:8">
      <c r="A54" s="87" t="s">
        <v>318</v>
      </c>
      <c r="H54" s="89">
        <f t="shared" si="0"/>
        <v>0</v>
      </c>
    </row>
    <row r="55" spans="1:8">
      <c r="A55" s="87" t="s">
        <v>319</v>
      </c>
      <c r="H55" s="89">
        <f t="shared" si="0"/>
        <v>0</v>
      </c>
    </row>
    <row r="56" spans="1:8">
      <c r="A56" s="87" t="s">
        <v>320</v>
      </c>
      <c r="H56" s="89">
        <f t="shared" si="0"/>
        <v>0</v>
      </c>
    </row>
    <row r="57" spans="1:8">
      <c r="A57" s="87" t="s">
        <v>321</v>
      </c>
      <c r="H57" s="89">
        <f t="shared" si="0"/>
        <v>0</v>
      </c>
    </row>
    <row r="58" spans="1:8">
      <c r="A58" s="87" t="s">
        <v>322</v>
      </c>
      <c r="H58" s="89">
        <f t="shared" si="0"/>
        <v>0</v>
      </c>
    </row>
    <row r="59" spans="1:8">
      <c r="A59" s="87" t="s">
        <v>323</v>
      </c>
      <c r="H59" s="89">
        <f t="shared" si="0"/>
        <v>0</v>
      </c>
    </row>
    <row r="60" spans="1:8">
      <c r="A60" s="87" t="s">
        <v>324</v>
      </c>
      <c r="H60" s="89">
        <f t="shared" si="0"/>
        <v>0</v>
      </c>
    </row>
    <row r="61" spans="1:8">
      <c r="A61" s="87" t="s">
        <v>325</v>
      </c>
      <c r="H61" s="89">
        <f t="shared" si="0"/>
        <v>0</v>
      </c>
    </row>
    <row r="62" spans="1:8">
      <c r="A62" s="87" t="s">
        <v>326</v>
      </c>
      <c r="H62" s="89">
        <f t="shared" si="0"/>
        <v>0</v>
      </c>
    </row>
    <row r="63" spans="1:8">
      <c r="A63" s="87" t="s">
        <v>327</v>
      </c>
      <c r="H63" s="89">
        <f t="shared" si="0"/>
        <v>0</v>
      </c>
    </row>
    <row r="64" spans="1:8">
      <c r="A64" s="87" t="s">
        <v>328</v>
      </c>
      <c r="H64" s="89">
        <f t="shared" si="0"/>
        <v>0</v>
      </c>
    </row>
    <row r="65" spans="1:8">
      <c r="A65" s="87" t="s">
        <v>329</v>
      </c>
      <c r="H65" s="89">
        <f t="shared" si="0"/>
        <v>0</v>
      </c>
    </row>
    <row r="66" spans="1:8">
      <c r="A66" s="87" t="s">
        <v>330</v>
      </c>
      <c r="H66" s="89">
        <f t="shared" si="0"/>
        <v>0</v>
      </c>
    </row>
    <row r="67" spans="1:8">
      <c r="A67" s="87" t="s">
        <v>331</v>
      </c>
      <c r="H67" s="89">
        <f t="shared" ref="H67:H130" si="1">F:F-G:G</f>
        <v>0</v>
      </c>
    </row>
    <row r="68" spans="1:8">
      <c r="A68" s="87" t="s">
        <v>332</v>
      </c>
      <c r="H68" s="89">
        <f t="shared" si="1"/>
        <v>0</v>
      </c>
    </row>
    <row r="69" spans="1:8">
      <c r="A69" s="87" t="s">
        <v>333</v>
      </c>
      <c r="H69" s="89">
        <f t="shared" si="1"/>
        <v>0</v>
      </c>
    </row>
    <row r="70" spans="1:8">
      <c r="A70" s="87" t="s">
        <v>334</v>
      </c>
      <c r="H70" s="89">
        <f t="shared" si="1"/>
        <v>0</v>
      </c>
    </row>
    <row r="71" spans="1:8">
      <c r="A71" s="87" t="s">
        <v>335</v>
      </c>
      <c r="H71" s="89">
        <f t="shared" si="1"/>
        <v>0</v>
      </c>
    </row>
    <row r="72" spans="1:8">
      <c r="A72" s="87" t="s">
        <v>336</v>
      </c>
      <c r="H72" s="89">
        <f t="shared" si="1"/>
        <v>0</v>
      </c>
    </row>
    <row r="73" spans="1:8">
      <c r="A73" s="87" t="s">
        <v>337</v>
      </c>
      <c r="H73" s="89">
        <f t="shared" si="1"/>
        <v>0</v>
      </c>
    </row>
    <row r="74" spans="1:8">
      <c r="A74" s="87" t="s">
        <v>338</v>
      </c>
      <c r="H74" s="89">
        <f t="shared" si="1"/>
        <v>0</v>
      </c>
    </row>
    <row r="75" spans="1:8">
      <c r="A75" s="87" t="s">
        <v>339</v>
      </c>
      <c r="H75" s="89">
        <f t="shared" si="1"/>
        <v>0</v>
      </c>
    </row>
    <row r="76" spans="1:8">
      <c r="A76" s="87" t="s">
        <v>340</v>
      </c>
      <c r="H76" s="89">
        <f t="shared" si="1"/>
        <v>0</v>
      </c>
    </row>
    <row r="77" spans="1:8">
      <c r="A77" s="87" t="s">
        <v>341</v>
      </c>
      <c r="H77" s="89">
        <f t="shared" si="1"/>
        <v>0</v>
      </c>
    </row>
    <row r="78" spans="1:8">
      <c r="A78" s="87" t="s">
        <v>342</v>
      </c>
      <c r="H78" s="89">
        <f t="shared" si="1"/>
        <v>0</v>
      </c>
    </row>
    <row r="79" spans="1:8">
      <c r="A79" s="87" t="s">
        <v>343</v>
      </c>
      <c r="H79" s="89">
        <f t="shared" si="1"/>
        <v>0</v>
      </c>
    </row>
    <row r="80" spans="1:8">
      <c r="A80" s="87" t="s">
        <v>344</v>
      </c>
      <c r="H80" s="89">
        <f t="shared" si="1"/>
        <v>0</v>
      </c>
    </row>
    <row r="81" spans="1:8">
      <c r="A81" s="87" t="s">
        <v>345</v>
      </c>
      <c r="H81" s="89">
        <f t="shared" si="1"/>
        <v>0</v>
      </c>
    </row>
    <row r="82" spans="1:8">
      <c r="A82" s="87" t="s">
        <v>346</v>
      </c>
      <c r="H82" s="89">
        <f t="shared" si="1"/>
        <v>0</v>
      </c>
    </row>
    <row r="83" spans="1:8">
      <c r="A83" s="87" t="s">
        <v>347</v>
      </c>
      <c r="H83" s="89">
        <f t="shared" si="1"/>
        <v>0</v>
      </c>
    </row>
    <row r="84" spans="1:8">
      <c r="A84" s="87" t="s">
        <v>348</v>
      </c>
      <c r="H84" s="89">
        <f t="shared" si="1"/>
        <v>0</v>
      </c>
    </row>
    <row r="85" spans="1:8">
      <c r="A85" s="87" t="s">
        <v>349</v>
      </c>
      <c r="H85" s="89">
        <f t="shared" si="1"/>
        <v>0</v>
      </c>
    </row>
    <row r="86" spans="1:8">
      <c r="A86" s="87" t="s">
        <v>350</v>
      </c>
      <c r="H86" s="89">
        <f t="shared" si="1"/>
        <v>0</v>
      </c>
    </row>
    <row r="87" spans="1:8">
      <c r="A87" s="87" t="s">
        <v>351</v>
      </c>
      <c r="H87" s="89">
        <f t="shared" si="1"/>
        <v>0</v>
      </c>
    </row>
    <row r="88" spans="1:8">
      <c r="A88" s="87" t="s">
        <v>352</v>
      </c>
      <c r="H88" s="89">
        <f t="shared" si="1"/>
        <v>0</v>
      </c>
    </row>
    <row r="89" spans="1:8">
      <c r="A89" s="87" t="s">
        <v>353</v>
      </c>
      <c r="H89" s="89">
        <f t="shared" si="1"/>
        <v>0</v>
      </c>
    </row>
    <row r="90" spans="1:8">
      <c r="A90" s="87" t="s">
        <v>354</v>
      </c>
      <c r="H90" s="89">
        <f t="shared" si="1"/>
        <v>0</v>
      </c>
    </row>
    <row r="91" spans="1:8">
      <c r="A91" s="87" t="s">
        <v>355</v>
      </c>
      <c r="H91" s="89">
        <f t="shared" si="1"/>
        <v>0</v>
      </c>
    </row>
    <row r="92" spans="1:8">
      <c r="A92" s="87" t="s">
        <v>356</v>
      </c>
      <c r="H92" s="89">
        <f t="shared" si="1"/>
        <v>0</v>
      </c>
    </row>
    <row r="93" spans="1:8">
      <c r="A93" s="87" t="s">
        <v>357</v>
      </c>
      <c r="H93" s="89">
        <f t="shared" si="1"/>
        <v>0</v>
      </c>
    </row>
    <row r="94" spans="1:8">
      <c r="A94" s="87" t="s">
        <v>358</v>
      </c>
      <c r="H94" s="89">
        <f t="shared" si="1"/>
        <v>0</v>
      </c>
    </row>
    <row r="95" spans="1:8">
      <c r="A95" s="87" t="s">
        <v>359</v>
      </c>
      <c r="H95" s="89">
        <f t="shared" si="1"/>
        <v>0</v>
      </c>
    </row>
    <row r="96" spans="1:8">
      <c r="A96" s="87" t="s">
        <v>360</v>
      </c>
      <c r="H96" s="89">
        <f t="shared" si="1"/>
        <v>0</v>
      </c>
    </row>
    <row r="97" spans="1:8">
      <c r="A97" s="87" t="s">
        <v>361</v>
      </c>
      <c r="H97" s="89">
        <f t="shared" si="1"/>
        <v>0</v>
      </c>
    </row>
    <row r="98" spans="1:8">
      <c r="A98" s="87" t="s">
        <v>362</v>
      </c>
      <c r="H98" s="89">
        <f t="shared" si="1"/>
        <v>0</v>
      </c>
    </row>
    <row r="99" spans="1:8">
      <c r="A99" s="87" t="s">
        <v>363</v>
      </c>
      <c r="H99" s="89">
        <f t="shared" si="1"/>
        <v>0</v>
      </c>
    </row>
    <row r="100" spans="1:8">
      <c r="A100" s="87" t="s">
        <v>364</v>
      </c>
      <c r="H100" s="89">
        <f t="shared" si="1"/>
        <v>0</v>
      </c>
    </row>
    <row r="101" spans="1:8">
      <c r="A101" s="87" t="s">
        <v>365</v>
      </c>
      <c r="H101" s="89">
        <f t="shared" si="1"/>
        <v>0</v>
      </c>
    </row>
    <row r="102" spans="1:8">
      <c r="A102" s="87" t="s">
        <v>366</v>
      </c>
      <c r="H102" s="89">
        <f t="shared" si="1"/>
        <v>0</v>
      </c>
    </row>
    <row r="103" spans="1:8">
      <c r="A103" s="87" t="s">
        <v>367</v>
      </c>
      <c r="H103" s="89">
        <f t="shared" si="1"/>
        <v>0</v>
      </c>
    </row>
    <row r="104" spans="1:8">
      <c r="A104" s="87" t="s">
        <v>368</v>
      </c>
      <c r="H104" s="89">
        <f t="shared" si="1"/>
        <v>0</v>
      </c>
    </row>
    <row r="105" spans="1:8">
      <c r="A105" s="87" t="s">
        <v>369</v>
      </c>
      <c r="H105" s="89">
        <f t="shared" si="1"/>
        <v>0</v>
      </c>
    </row>
    <row r="106" spans="1:8">
      <c r="A106" s="87" t="s">
        <v>370</v>
      </c>
      <c r="H106" s="89">
        <f t="shared" si="1"/>
        <v>0</v>
      </c>
    </row>
    <row r="107" spans="1:8">
      <c r="A107" s="87" t="s">
        <v>371</v>
      </c>
      <c r="H107" s="89">
        <f t="shared" si="1"/>
        <v>0</v>
      </c>
    </row>
    <row r="108" spans="1:8">
      <c r="A108" s="87" t="s">
        <v>372</v>
      </c>
      <c r="H108" s="89">
        <f t="shared" si="1"/>
        <v>0</v>
      </c>
    </row>
    <row r="109" spans="1:8">
      <c r="A109" s="87" t="s">
        <v>373</v>
      </c>
      <c r="H109" s="89">
        <f t="shared" si="1"/>
        <v>0</v>
      </c>
    </row>
    <row r="110" spans="1:8">
      <c r="A110" s="87" t="s">
        <v>374</v>
      </c>
      <c r="H110" s="89">
        <f t="shared" si="1"/>
        <v>0</v>
      </c>
    </row>
    <row r="111" spans="1:8">
      <c r="A111" s="87" t="s">
        <v>375</v>
      </c>
      <c r="H111" s="89">
        <f t="shared" si="1"/>
        <v>0</v>
      </c>
    </row>
    <row r="112" spans="1:8">
      <c r="A112" s="87" t="s">
        <v>376</v>
      </c>
      <c r="H112" s="89">
        <f t="shared" si="1"/>
        <v>0</v>
      </c>
    </row>
    <row r="113" spans="1:8">
      <c r="A113" s="87" t="s">
        <v>377</v>
      </c>
      <c r="H113" s="89">
        <f t="shared" si="1"/>
        <v>0</v>
      </c>
    </row>
    <row r="114" spans="1:8">
      <c r="A114" s="87" t="s">
        <v>378</v>
      </c>
      <c r="H114" s="89">
        <f t="shared" si="1"/>
        <v>0</v>
      </c>
    </row>
    <row r="115" spans="1:8">
      <c r="A115" s="87" t="s">
        <v>379</v>
      </c>
      <c r="H115" s="89">
        <f t="shared" si="1"/>
        <v>0</v>
      </c>
    </row>
    <row r="116" spans="1:8">
      <c r="A116" s="87" t="s">
        <v>380</v>
      </c>
      <c r="H116" s="89">
        <f t="shared" si="1"/>
        <v>0</v>
      </c>
    </row>
    <row r="117" spans="1:8">
      <c r="A117" s="87" t="s">
        <v>381</v>
      </c>
      <c r="H117" s="89">
        <f t="shared" si="1"/>
        <v>0</v>
      </c>
    </row>
    <row r="118" spans="1:8">
      <c r="A118" s="87" t="s">
        <v>382</v>
      </c>
      <c r="H118" s="89">
        <f t="shared" si="1"/>
        <v>0</v>
      </c>
    </row>
    <row r="119" spans="1:8">
      <c r="A119" s="87" t="s">
        <v>383</v>
      </c>
      <c r="H119" s="89">
        <f t="shared" si="1"/>
        <v>0</v>
      </c>
    </row>
    <row r="120" spans="1:8">
      <c r="A120" s="87" t="s">
        <v>384</v>
      </c>
      <c r="H120" s="89">
        <f t="shared" si="1"/>
        <v>0</v>
      </c>
    </row>
    <row r="121" spans="1:8">
      <c r="A121" s="87" t="s">
        <v>385</v>
      </c>
      <c r="H121" s="89">
        <f t="shared" si="1"/>
        <v>0</v>
      </c>
    </row>
    <row r="122" spans="1:8">
      <c r="A122" s="87" t="s">
        <v>386</v>
      </c>
      <c r="H122" s="89">
        <f t="shared" si="1"/>
        <v>0</v>
      </c>
    </row>
    <row r="123" spans="1:8">
      <c r="A123" s="87" t="s">
        <v>387</v>
      </c>
      <c r="H123" s="89">
        <f t="shared" si="1"/>
        <v>0</v>
      </c>
    </row>
    <row r="124" spans="1:8">
      <c r="A124" s="87" t="s">
        <v>388</v>
      </c>
      <c r="H124" s="89">
        <f t="shared" si="1"/>
        <v>0</v>
      </c>
    </row>
    <row r="125" spans="1:8">
      <c r="A125" s="87" t="s">
        <v>389</v>
      </c>
      <c r="H125" s="89">
        <f t="shared" si="1"/>
        <v>0</v>
      </c>
    </row>
    <row r="126" spans="1:8">
      <c r="A126" s="87" t="s">
        <v>390</v>
      </c>
      <c r="H126" s="89">
        <f t="shared" si="1"/>
        <v>0</v>
      </c>
    </row>
    <row r="127" spans="1:8">
      <c r="A127" s="87" t="s">
        <v>391</v>
      </c>
      <c r="H127" s="89">
        <f t="shared" si="1"/>
        <v>0</v>
      </c>
    </row>
    <row r="128" spans="1:8">
      <c r="A128" s="87" t="s">
        <v>392</v>
      </c>
      <c r="H128" s="89">
        <f t="shared" si="1"/>
        <v>0</v>
      </c>
    </row>
    <row r="129" spans="1:8">
      <c r="A129" s="87" t="s">
        <v>393</v>
      </c>
      <c r="H129" s="89">
        <f t="shared" si="1"/>
        <v>0</v>
      </c>
    </row>
    <row r="130" spans="1:8">
      <c r="A130" s="87" t="s">
        <v>394</v>
      </c>
      <c r="H130" s="89">
        <f t="shared" si="1"/>
        <v>0</v>
      </c>
    </row>
    <row r="131" spans="1:8">
      <c r="A131" s="87" t="s">
        <v>395</v>
      </c>
      <c r="H131" s="89">
        <f t="shared" ref="H131:H143" si="2">F:F-G:G</f>
        <v>0</v>
      </c>
    </row>
    <row r="132" spans="1:8">
      <c r="A132" s="87" t="s">
        <v>396</v>
      </c>
      <c r="H132" s="89">
        <f t="shared" si="2"/>
        <v>0</v>
      </c>
    </row>
    <row r="133" spans="1:8">
      <c r="A133" s="87" t="s">
        <v>397</v>
      </c>
      <c r="H133" s="89">
        <f t="shared" si="2"/>
        <v>0</v>
      </c>
    </row>
    <row r="134" spans="1:8">
      <c r="A134" s="87" t="s">
        <v>398</v>
      </c>
      <c r="H134" s="89">
        <f t="shared" si="2"/>
        <v>0</v>
      </c>
    </row>
    <row r="135" spans="1:8">
      <c r="A135" s="87" t="s">
        <v>399</v>
      </c>
      <c r="H135" s="89">
        <f t="shared" si="2"/>
        <v>0</v>
      </c>
    </row>
    <row r="136" spans="1:8">
      <c r="A136" s="87" t="s">
        <v>400</v>
      </c>
      <c r="H136" s="89">
        <f t="shared" si="2"/>
        <v>0</v>
      </c>
    </row>
    <row r="137" spans="1:8">
      <c r="A137" s="87" t="s">
        <v>401</v>
      </c>
      <c r="H137" s="89">
        <f t="shared" si="2"/>
        <v>0</v>
      </c>
    </row>
    <row r="138" spans="1:8">
      <c r="A138" s="87" t="s">
        <v>402</v>
      </c>
      <c r="H138" s="89">
        <f t="shared" si="2"/>
        <v>0</v>
      </c>
    </row>
    <row r="139" spans="1:8">
      <c r="A139" s="87" t="s">
        <v>403</v>
      </c>
      <c r="H139" s="89">
        <f t="shared" si="2"/>
        <v>0</v>
      </c>
    </row>
    <row r="140" spans="1:8">
      <c r="A140" s="87" t="s">
        <v>404</v>
      </c>
      <c r="H140" s="89">
        <f t="shared" si="2"/>
        <v>0</v>
      </c>
    </row>
    <row r="141" spans="1:8">
      <c r="A141" s="87" t="s">
        <v>405</v>
      </c>
      <c r="H141" s="89">
        <f t="shared" si="2"/>
        <v>0</v>
      </c>
    </row>
    <row r="142" spans="1:8">
      <c r="A142" s="87" t="s">
        <v>406</v>
      </c>
      <c r="H142" s="89">
        <f t="shared" si="2"/>
        <v>0</v>
      </c>
    </row>
    <row r="143" spans="1:8">
      <c r="A143" s="87" t="s">
        <v>407</v>
      </c>
      <c r="H143" s="89">
        <f t="shared" si="2"/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A2" sqref="A2"/>
    </sheetView>
  </sheetViews>
  <sheetFormatPr defaultColWidth="8.875" defaultRowHeight="12.75"/>
  <sheetData>
    <row r="1" spans="1:1">
      <c r="A1" s="86" t="s">
        <v>408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Blad3">
    <tabColor theme="9" tint="0.79998168889431442"/>
    <pageSetUpPr fitToPage="1"/>
  </sheetPr>
  <dimension ref="A2:H26"/>
  <sheetViews>
    <sheetView topLeftCell="A7" zoomScaleNormal="100" workbookViewId="0">
      <selection activeCell="D22" sqref="D22"/>
    </sheetView>
  </sheetViews>
  <sheetFormatPr defaultColWidth="11.125" defaultRowHeight="15" customHeight="1"/>
  <cols>
    <col min="1" max="1" width="11.125" style="1"/>
    <col min="2" max="2" width="16.875" style="37" customWidth="1"/>
    <col min="3" max="3" width="32.625" style="2" customWidth="1"/>
    <col min="4" max="4" width="18.625" style="2" customWidth="1"/>
    <col min="5" max="5" width="25.625" style="2" customWidth="1"/>
    <col min="6" max="6" width="25.5" style="2" customWidth="1"/>
    <col min="7" max="16384" width="11.125" style="2"/>
  </cols>
  <sheetData>
    <row r="2" spans="1:6" ht="33.75" customHeight="1">
      <c r="B2" s="162" t="s">
        <v>409</v>
      </c>
      <c r="C2" s="163"/>
      <c r="D2" s="163"/>
      <c r="E2" s="163"/>
      <c r="F2" s="164"/>
    </row>
    <row r="3" spans="1:6" ht="40.5" customHeight="1">
      <c r="B3" s="165" t="s">
        <v>50</v>
      </c>
      <c r="C3" s="167"/>
      <c r="D3" s="169" t="s">
        <v>410</v>
      </c>
      <c r="E3" s="170"/>
      <c r="F3" s="171" t="s">
        <v>411</v>
      </c>
    </row>
    <row r="4" spans="1:6" ht="42.95" customHeight="1">
      <c r="B4" s="166"/>
      <c r="C4" s="168"/>
      <c r="D4" s="3" t="s">
        <v>412</v>
      </c>
      <c r="E4" s="4" t="s">
        <v>413</v>
      </c>
      <c r="F4" s="172"/>
    </row>
    <row r="5" spans="1:6" ht="24.95" customHeight="1">
      <c r="B5" s="5" t="s">
        <v>414</v>
      </c>
      <c r="C5" s="6" t="s">
        <v>414</v>
      </c>
      <c r="D5" s="7"/>
      <c r="E5" s="8"/>
      <c r="F5" s="9"/>
    </row>
    <row r="6" spans="1:6" ht="20.100000000000001" customHeight="1">
      <c r="A6" s="1" t="s">
        <v>97</v>
      </c>
      <c r="B6" s="173" t="s">
        <v>415</v>
      </c>
      <c r="C6" s="10" t="s">
        <v>416</v>
      </c>
      <c r="D6" s="11">
        <f>SUMIF(budget!D:D,A:A,budget!J:J)</f>
        <v>0</v>
      </c>
      <c r="E6" s="12"/>
      <c r="F6" s="9"/>
    </row>
    <row r="7" spans="1:6" ht="20.100000000000001" customHeight="1">
      <c r="A7" s="1" t="s">
        <v>65</v>
      </c>
      <c r="B7" s="174"/>
      <c r="C7" s="13" t="s">
        <v>417</v>
      </c>
      <c r="D7" s="14">
        <f>SUMIF(budget!D:D,A:A,budget!J:J)</f>
        <v>0</v>
      </c>
      <c r="E7" s="9"/>
      <c r="F7" s="9"/>
    </row>
    <row r="8" spans="1:6" ht="20.100000000000001" customHeight="1">
      <c r="A8" s="1" t="s">
        <v>418</v>
      </c>
      <c r="B8" s="174"/>
      <c r="C8" s="13" t="s">
        <v>419</v>
      </c>
      <c r="D8" s="14">
        <f>SUMIF(budget!D:D,A:A,budget!J:J)</f>
        <v>0</v>
      </c>
      <c r="E8" s="9"/>
      <c r="F8" s="9"/>
    </row>
    <row r="9" spans="1:6" ht="20.100000000000001" customHeight="1">
      <c r="A9" s="1" t="s">
        <v>67</v>
      </c>
      <c r="B9" s="174"/>
      <c r="C9" s="13" t="s">
        <v>420</v>
      </c>
      <c r="D9" s="14">
        <f>SUMIF(budget!D:D,A:A,budget!J:J)</f>
        <v>0</v>
      </c>
      <c r="E9" s="9"/>
      <c r="F9" s="9"/>
    </row>
    <row r="10" spans="1:6" ht="20.100000000000001" customHeight="1">
      <c r="A10" s="1" t="s">
        <v>421</v>
      </c>
      <c r="B10" s="175"/>
      <c r="C10" s="15" t="s">
        <v>422</v>
      </c>
      <c r="D10" s="16">
        <f>SUMIF(budget!D:D,A:A,budget!J:J)</f>
        <v>0</v>
      </c>
      <c r="E10" s="17"/>
      <c r="F10" s="9"/>
    </row>
    <row r="11" spans="1:6" ht="20.100000000000001" customHeight="1">
      <c r="A11" s="1" t="s">
        <v>122</v>
      </c>
      <c r="B11" s="158" t="s">
        <v>423</v>
      </c>
      <c r="C11" s="10" t="s">
        <v>424</v>
      </c>
      <c r="D11" s="11">
        <f>SUMIF(budget!D:D,A:A,budget!J:J)</f>
        <v>0</v>
      </c>
      <c r="E11" s="12"/>
      <c r="F11" s="9"/>
    </row>
    <row r="12" spans="1:6" ht="20.100000000000001" customHeight="1">
      <c r="A12" s="1" t="s">
        <v>69</v>
      </c>
      <c r="B12" s="159"/>
      <c r="C12" s="2" t="s">
        <v>425</v>
      </c>
      <c r="D12" s="14">
        <f>SUMIF(budget!D:D,A:A,budget!J:J)</f>
        <v>0</v>
      </c>
      <c r="E12" s="9"/>
      <c r="F12" s="9"/>
    </row>
    <row r="13" spans="1:6" ht="20.100000000000001" customHeight="1">
      <c r="A13" s="1" t="s">
        <v>426</v>
      </c>
      <c r="B13" s="159"/>
      <c r="C13" s="2" t="s">
        <v>427</v>
      </c>
      <c r="D13" s="14">
        <f>SUMIF(budget!D:D,A:A,budget!J:J)</f>
        <v>0</v>
      </c>
      <c r="E13" s="9"/>
      <c r="F13" s="9"/>
    </row>
    <row r="14" spans="1:6" ht="20.100000000000001" customHeight="1">
      <c r="A14" s="1" t="s">
        <v>187</v>
      </c>
      <c r="B14" s="160"/>
      <c r="C14" s="15" t="s">
        <v>428</v>
      </c>
      <c r="D14" s="16">
        <f>SUMIF(budget!D:D,A:A,budget!J:J)</f>
        <v>0</v>
      </c>
      <c r="E14" s="17"/>
      <c r="F14" s="9"/>
    </row>
    <row r="15" spans="1:6" ht="20.100000000000001" customHeight="1">
      <c r="A15" s="1" t="s">
        <v>79</v>
      </c>
      <c r="B15" s="18" t="s">
        <v>429</v>
      </c>
      <c r="C15" s="13" t="s">
        <v>429</v>
      </c>
      <c r="D15" s="14">
        <f>SUMIF(budget!D:D,A:A,budget!J:J)</f>
        <v>0</v>
      </c>
      <c r="E15" s="9"/>
      <c r="F15" s="9"/>
    </row>
    <row r="16" spans="1:6" ht="20.100000000000001" customHeight="1">
      <c r="A16" s="1" t="s">
        <v>76</v>
      </c>
      <c r="B16" s="158" t="s">
        <v>430</v>
      </c>
      <c r="C16" s="10" t="s">
        <v>431</v>
      </c>
      <c r="D16" s="11">
        <f>SUMIF(budget!D:D,A:A,budget!J:J)</f>
        <v>0</v>
      </c>
      <c r="E16" s="12"/>
      <c r="F16" s="9"/>
    </row>
    <row r="17" spans="1:8" ht="20.100000000000001" customHeight="1">
      <c r="A17" s="1" t="s">
        <v>58</v>
      </c>
      <c r="B17" s="160"/>
      <c r="C17" s="15" t="s">
        <v>432</v>
      </c>
      <c r="D17" s="16">
        <f>SUMIF(budget!D:D,A:A,budget!J:J)</f>
        <v>0</v>
      </c>
      <c r="E17" s="17"/>
      <c r="F17" s="9"/>
      <c r="H17" s="19"/>
    </row>
    <row r="18" spans="1:8" ht="20.100000000000001" customHeight="1">
      <c r="B18" s="20"/>
      <c r="C18" s="21" t="s">
        <v>433</v>
      </c>
      <c r="D18" s="22"/>
      <c r="E18" s="23"/>
      <c r="F18" s="24" t="s">
        <v>434</v>
      </c>
    </row>
    <row r="19" spans="1:8" ht="20.100000000000001" customHeight="1">
      <c r="B19" s="25" t="s">
        <v>435</v>
      </c>
      <c r="C19" s="26" t="s">
        <v>436</v>
      </c>
      <c r="D19" s="27">
        <f>SUM(D6:D18)</f>
        <v>0</v>
      </c>
      <c r="E19" s="28">
        <f>SUM(E6:E18)</f>
        <v>0</v>
      </c>
      <c r="F19" s="24"/>
    </row>
    <row r="20" spans="1:8" ht="20.100000000000001" customHeight="1">
      <c r="A20" s="1" t="s">
        <v>247</v>
      </c>
      <c r="B20" s="29"/>
      <c r="C20" s="30" t="s">
        <v>437</v>
      </c>
      <c r="D20" s="31">
        <f>SUMIF(budget!D:D,A:A,budget!J:J)</f>
        <v>0</v>
      </c>
      <c r="E20" s="32"/>
      <c r="F20" s="24"/>
    </row>
    <row r="21" spans="1:8" ht="20.100000000000001" customHeight="1">
      <c r="A21" s="1" t="s">
        <v>245</v>
      </c>
      <c r="B21" s="33"/>
      <c r="C21" s="9" t="s">
        <v>438</v>
      </c>
      <c r="D21" s="31">
        <f>SUMIF(budget!D:D,A:A,budget!J:J)</f>
        <v>0</v>
      </c>
      <c r="E21" s="9"/>
      <c r="F21" s="9"/>
    </row>
    <row r="22" spans="1:8" ht="20.100000000000001" customHeight="1">
      <c r="A22" s="1" t="s">
        <v>243</v>
      </c>
      <c r="B22" s="33"/>
      <c r="C22" s="17" t="s">
        <v>439</v>
      </c>
      <c r="D22" s="31">
        <f>SUMIF(budget!D:D,A:A,budget!J:J)</f>
        <v>0</v>
      </c>
      <c r="E22" s="9"/>
      <c r="F22" s="9"/>
    </row>
    <row r="23" spans="1:8" ht="20.100000000000001" customHeight="1">
      <c r="B23" s="33"/>
      <c r="C23" s="34" t="s">
        <v>440</v>
      </c>
      <c r="D23" s="27">
        <f>SUM(D19:D22)</f>
        <v>0</v>
      </c>
      <c r="E23" s="28">
        <f>SUM(E19:E22)</f>
        <v>0</v>
      </c>
      <c r="F23" s="9"/>
    </row>
    <row r="24" spans="1:8" ht="20.100000000000001" customHeight="1">
      <c r="B24" s="35"/>
      <c r="C24" s="9" t="s">
        <v>441</v>
      </c>
      <c r="D24" s="43"/>
      <c r="E24" s="44"/>
      <c r="F24" s="9"/>
    </row>
    <row r="25" spans="1:8" ht="20.100000000000001" customHeight="1">
      <c r="B25" s="36" t="s">
        <v>442</v>
      </c>
      <c r="C25" s="34" t="s">
        <v>443</v>
      </c>
      <c r="D25" s="45"/>
      <c r="E25" s="46"/>
      <c r="F25" s="17"/>
    </row>
    <row r="26" spans="1:8" ht="20.100000000000001" customHeight="1">
      <c r="B26" s="161"/>
      <c r="C26" s="161"/>
      <c r="D26" s="161"/>
      <c r="E26" s="161"/>
    </row>
  </sheetData>
  <mergeCells count="9">
    <mergeCell ref="B11:B14"/>
    <mergeCell ref="B16:B17"/>
    <mergeCell ref="B26:E26"/>
    <mergeCell ref="B2:F2"/>
    <mergeCell ref="B3:B4"/>
    <mergeCell ref="C3:C4"/>
    <mergeCell ref="D3:E3"/>
    <mergeCell ref="F3:F4"/>
    <mergeCell ref="B6:B10"/>
  </mergeCells>
  <printOptions horizontalCentered="1"/>
  <pageMargins left="0" right="0" top="0.55118110236220474" bottom="0.35433070866141736" header="0.31496062992125984" footer="0.31496062992125984"/>
  <pageSetup paperSize="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Blad4">
    <pageSetUpPr fitToPage="1"/>
  </sheetPr>
  <dimension ref="A1:D294"/>
  <sheetViews>
    <sheetView showGridLines="0" workbookViewId="0">
      <selection activeCell="D7" sqref="D7"/>
    </sheetView>
  </sheetViews>
  <sheetFormatPr defaultColWidth="9" defaultRowHeight="12.75"/>
  <cols>
    <col min="1" max="1" width="7.5" style="42" customWidth="1"/>
    <col min="2" max="2" width="23.625" style="39" customWidth="1"/>
    <col min="3" max="3" width="27.5" style="39" customWidth="1"/>
    <col min="4" max="4" width="53.125" style="39" bestFit="1" customWidth="1"/>
    <col min="5" max="16384" width="9" style="39"/>
  </cols>
  <sheetData>
    <row r="1" spans="1:4">
      <c r="A1" s="38" t="s">
        <v>444</v>
      </c>
      <c r="B1" s="38" t="s">
        <v>445</v>
      </c>
      <c r="C1" s="38" t="s">
        <v>446</v>
      </c>
      <c r="D1" s="38" t="s">
        <v>447</v>
      </c>
    </row>
    <row r="2" spans="1:4">
      <c r="A2" s="40">
        <v>1101</v>
      </c>
      <c r="B2" s="41" t="s">
        <v>415</v>
      </c>
      <c r="C2" s="41" t="s">
        <v>416</v>
      </c>
      <c r="D2" s="41" t="s">
        <v>448</v>
      </c>
    </row>
    <row r="3" spans="1:4">
      <c r="A3" s="40">
        <v>1102</v>
      </c>
      <c r="B3" s="41" t="s">
        <v>415</v>
      </c>
      <c r="C3" s="41" t="s">
        <v>416</v>
      </c>
      <c r="D3" s="41" t="s">
        <v>449</v>
      </c>
    </row>
    <row r="4" spans="1:4">
      <c r="A4" s="40">
        <v>1103</v>
      </c>
      <c r="B4" s="41" t="s">
        <v>415</v>
      </c>
      <c r="C4" s="41" t="s">
        <v>416</v>
      </c>
      <c r="D4" s="41" t="s">
        <v>450</v>
      </c>
    </row>
    <row r="5" spans="1:4">
      <c r="A5" s="40">
        <v>1104</v>
      </c>
      <c r="B5" s="41" t="s">
        <v>415</v>
      </c>
      <c r="C5" s="41" t="s">
        <v>416</v>
      </c>
      <c r="D5" s="41" t="s">
        <v>451</v>
      </c>
    </row>
    <row r="6" spans="1:4">
      <c r="A6" s="40">
        <v>1105</v>
      </c>
      <c r="B6" s="41" t="s">
        <v>415</v>
      </c>
      <c r="C6" s="41" t="s">
        <v>416</v>
      </c>
      <c r="D6" s="41" t="s">
        <v>452</v>
      </c>
    </row>
    <row r="7" spans="1:4">
      <c r="A7" s="40">
        <v>1106</v>
      </c>
      <c r="B7" s="41" t="s">
        <v>415</v>
      </c>
      <c r="C7" s="41" t="s">
        <v>416</v>
      </c>
      <c r="D7" s="41" t="s">
        <v>453</v>
      </c>
    </row>
    <row r="8" spans="1:4">
      <c r="A8" s="40">
        <v>1107</v>
      </c>
      <c r="B8" s="41" t="s">
        <v>415</v>
      </c>
      <c r="C8" s="41" t="s">
        <v>416</v>
      </c>
      <c r="D8" s="41" t="s">
        <v>454</v>
      </c>
    </row>
    <row r="9" spans="1:4">
      <c r="A9" s="40">
        <v>1108</v>
      </c>
      <c r="B9" s="41" t="s">
        <v>415</v>
      </c>
      <c r="C9" s="41" t="s">
        <v>416</v>
      </c>
      <c r="D9" s="41" t="s">
        <v>455</v>
      </c>
    </row>
    <row r="10" spans="1:4">
      <c r="A10" s="40">
        <v>1109</v>
      </c>
      <c r="B10" s="41" t="s">
        <v>415</v>
      </c>
      <c r="C10" s="41" t="s">
        <v>416</v>
      </c>
      <c r="D10" s="41" t="s">
        <v>456</v>
      </c>
    </row>
    <row r="11" spans="1:4">
      <c r="A11" s="40">
        <v>1110</v>
      </c>
      <c r="B11" s="41" t="s">
        <v>415</v>
      </c>
      <c r="C11" s="41" t="s">
        <v>416</v>
      </c>
      <c r="D11" s="41" t="s">
        <v>457</v>
      </c>
    </row>
    <row r="12" spans="1:4">
      <c r="A12" s="40">
        <v>1111</v>
      </c>
      <c r="B12" s="41" t="s">
        <v>415</v>
      </c>
      <c r="C12" s="41" t="s">
        <v>416</v>
      </c>
      <c r="D12" s="41" t="s">
        <v>458</v>
      </c>
    </row>
    <row r="13" spans="1:4">
      <c r="A13" s="40">
        <v>1201</v>
      </c>
      <c r="B13" s="41" t="s">
        <v>415</v>
      </c>
      <c r="C13" s="41" t="s">
        <v>417</v>
      </c>
      <c r="D13" s="41" t="s">
        <v>459</v>
      </c>
    </row>
    <row r="14" spans="1:4">
      <c r="A14" s="40">
        <v>1202</v>
      </c>
      <c r="B14" s="41" t="s">
        <v>415</v>
      </c>
      <c r="C14" s="41" t="s">
        <v>417</v>
      </c>
      <c r="D14" s="41" t="s">
        <v>460</v>
      </c>
    </row>
    <row r="15" spans="1:4">
      <c r="A15" s="40">
        <v>1203</v>
      </c>
      <c r="B15" s="41" t="s">
        <v>415</v>
      </c>
      <c r="C15" s="41" t="s">
        <v>417</v>
      </c>
      <c r="D15" s="41" t="s">
        <v>461</v>
      </c>
    </row>
    <row r="16" spans="1:4">
      <c r="A16" s="40">
        <v>1204</v>
      </c>
      <c r="B16" s="41" t="s">
        <v>415</v>
      </c>
      <c r="C16" s="41" t="s">
        <v>417</v>
      </c>
      <c r="D16" s="41" t="s">
        <v>462</v>
      </c>
    </row>
    <row r="17" spans="1:4">
      <c r="A17" s="40">
        <v>1205</v>
      </c>
      <c r="B17" s="41" t="s">
        <v>415</v>
      </c>
      <c r="C17" s="41" t="s">
        <v>417</v>
      </c>
      <c r="D17" s="41" t="s">
        <v>463</v>
      </c>
    </row>
    <row r="18" spans="1:4">
      <c r="A18" s="40">
        <v>1206</v>
      </c>
      <c r="B18" s="41" t="s">
        <v>415</v>
      </c>
      <c r="C18" s="41" t="s">
        <v>417</v>
      </c>
      <c r="D18" s="41" t="s">
        <v>464</v>
      </c>
    </row>
    <row r="19" spans="1:4">
      <c r="A19" s="40">
        <v>1207</v>
      </c>
      <c r="B19" s="41" t="s">
        <v>415</v>
      </c>
      <c r="C19" s="41" t="s">
        <v>417</v>
      </c>
      <c r="D19" s="41" t="s">
        <v>465</v>
      </c>
    </row>
    <row r="20" spans="1:4">
      <c r="A20" s="40">
        <v>1208</v>
      </c>
      <c r="B20" s="41" t="s">
        <v>415</v>
      </c>
      <c r="C20" s="41" t="s">
        <v>417</v>
      </c>
      <c r="D20" s="41" t="s">
        <v>466</v>
      </c>
    </row>
    <row r="21" spans="1:4">
      <c r="A21" s="40">
        <v>1209</v>
      </c>
      <c r="B21" s="41" t="s">
        <v>415</v>
      </c>
      <c r="C21" s="41" t="s">
        <v>417</v>
      </c>
      <c r="D21" s="41" t="s">
        <v>467</v>
      </c>
    </row>
    <row r="22" spans="1:4">
      <c r="A22" s="40">
        <v>1210</v>
      </c>
      <c r="B22" s="41" t="s">
        <v>415</v>
      </c>
      <c r="C22" s="41" t="s">
        <v>417</v>
      </c>
      <c r="D22" s="41" t="s">
        <v>468</v>
      </c>
    </row>
    <row r="23" spans="1:4">
      <c r="A23" s="40">
        <v>1211</v>
      </c>
      <c r="B23" s="41" t="s">
        <v>415</v>
      </c>
      <c r="C23" s="41" t="s">
        <v>417</v>
      </c>
      <c r="D23" s="41" t="s">
        <v>469</v>
      </c>
    </row>
    <row r="24" spans="1:4">
      <c r="A24" s="40">
        <v>1212</v>
      </c>
      <c r="B24" s="41" t="s">
        <v>415</v>
      </c>
      <c r="C24" s="41" t="s">
        <v>417</v>
      </c>
      <c r="D24" s="41" t="s">
        <v>470</v>
      </c>
    </row>
    <row r="25" spans="1:4">
      <c r="A25" s="40">
        <v>1213</v>
      </c>
      <c r="B25" s="41" t="s">
        <v>415</v>
      </c>
      <c r="C25" s="41" t="s">
        <v>417</v>
      </c>
      <c r="D25" s="41" t="s">
        <v>471</v>
      </c>
    </row>
    <row r="26" spans="1:4">
      <c r="A26" s="40">
        <v>1214</v>
      </c>
      <c r="B26" s="41" t="s">
        <v>415</v>
      </c>
      <c r="C26" s="41" t="s">
        <v>417</v>
      </c>
      <c r="D26" s="41" t="s">
        <v>472</v>
      </c>
    </row>
    <row r="27" spans="1:4">
      <c r="A27" s="40">
        <v>1215</v>
      </c>
      <c r="B27" s="41" t="s">
        <v>415</v>
      </c>
      <c r="C27" s="41" t="s">
        <v>417</v>
      </c>
      <c r="D27" s="41" t="s">
        <v>473</v>
      </c>
    </row>
    <row r="28" spans="1:4">
      <c r="A28" s="40">
        <v>1216</v>
      </c>
      <c r="B28" s="41" t="s">
        <v>415</v>
      </c>
      <c r="C28" s="41" t="s">
        <v>417</v>
      </c>
      <c r="D28" s="41" t="s">
        <v>474</v>
      </c>
    </row>
    <row r="29" spans="1:4">
      <c r="A29" s="40">
        <v>1217</v>
      </c>
      <c r="B29" s="41" t="s">
        <v>415</v>
      </c>
      <c r="C29" s="41" t="s">
        <v>417</v>
      </c>
      <c r="D29" s="41" t="s">
        <v>475</v>
      </c>
    </row>
    <row r="30" spans="1:4">
      <c r="A30" s="40">
        <v>1218</v>
      </c>
      <c r="B30" s="41" t="s">
        <v>415</v>
      </c>
      <c r="C30" s="41" t="s">
        <v>417</v>
      </c>
      <c r="D30" s="41" t="s">
        <v>476</v>
      </c>
    </row>
    <row r="31" spans="1:4">
      <c r="A31" s="40">
        <v>1219</v>
      </c>
      <c r="B31" s="41" t="s">
        <v>415</v>
      </c>
      <c r="C31" s="41" t="s">
        <v>417</v>
      </c>
      <c r="D31" s="41" t="s">
        <v>477</v>
      </c>
    </row>
    <row r="32" spans="1:4">
      <c r="A32" s="40">
        <v>1220</v>
      </c>
      <c r="B32" s="41" t="s">
        <v>415</v>
      </c>
      <c r="C32" s="41" t="s">
        <v>417</v>
      </c>
      <c r="D32" s="41" t="s">
        <v>478</v>
      </c>
    </row>
    <row r="33" spans="1:4">
      <c r="A33" s="40">
        <v>1221</v>
      </c>
      <c r="B33" s="41" t="s">
        <v>415</v>
      </c>
      <c r="C33" s="41" t="s">
        <v>417</v>
      </c>
      <c r="D33" s="41" t="s">
        <v>479</v>
      </c>
    </row>
    <row r="34" spans="1:4">
      <c r="A34" s="40">
        <v>1301</v>
      </c>
      <c r="B34" s="41" t="s">
        <v>415</v>
      </c>
      <c r="C34" s="41" t="s">
        <v>419</v>
      </c>
      <c r="D34" s="41" t="s">
        <v>480</v>
      </c>
    </row>
    <row r="35" spans="1:4">
      <c r="A35" s="40">
        <v>1302</v>
      </c>
      <c r="B35" s="41" t="s">
        <v>415</v>
      </c>
      <c r="C35" s="41" t="s">
        <v>419</v>
      </c>
      <c r="D35" s="41" t="s">
        <v>481</v>
      </c>
    </row>
    <row r="36" spans="1:4">
      <c r="A36" s="40">
        <v>1303</v>
      </c>
      <c r="B36" s="41" t="s">
        <v>415</v>
      </c>
      <c r="C36" s="41" t="s">
        <v>419</v>
      </c>
      <c r="D36" s="41" t="s">
        <v>482</v>
      </c>
    </row>
    <row r="37" spans="1:4">
      <c r="A37" s="40">
        <v>1304</v>
      </c>
      <c r="B37" s="41" t="s">
        <v>415</v>
      </c>
      <c r="C37" s="41" t="s">
        <v>419</v>
      </c>
      <c r="D37" s="41" t="s">
        <v>483</v>
      </c>
    </row>
    <row r="38" spans="1:4">
      <c r="A38" s="40">
        <v>1305</v>
      </c>
      <c r="B38" s="41" t="s">
        <v>415</v>
      </c>
      <c r="C38" s="41" t="s">
        <v>419</v>
      </c>
      <c r="D38" s="41" t="s">
        <v>484</v>
      </c>
    </row>
    <row r="39" spans="1:4">
      <c r="A39" s="40">
        <v>1401</v>
      </c>
      <c r="B39" s="41" t="s">
        <v>415</v>
      </c>
      <c r="C39" s="41" t="s">
        <v>420</v>
      </c>
      <c r="D39" s="41" t="s">
        <v>485</v>
      </c>
    </row>
    <row r="40" spans="1:4">
      <c r="A40" s="40">
        <v>1402</v>
      </c>
      <c r="B40" s="41" t="s">
        <v>415</v>
      </c>
      <c r="C40" s="41" t="s">
        <v>420</v>
      </c>
      <c r="D40" s="41" t="s">
        <v>486</v>
      </c>
    </row>
    <row r="41" spans="1:4">
      <c r="A41" s="40">
        <v>1403</v>
      </c>
      <c r="B41" s="41" t="s">
        <v>415</v>
      </c>
      <c r="C41" s="41" t="s">
        <v>420</v>
      </c>
      <c r="D41" s="41" t="s">
        <v>487</v>
      </c>
    </row>
    <row r="42" spans="1:4">
      <c r="A42" s="40">
        <v>1404</v>
      </c>
      <c r="B42" s="41" t="s">
        <v>415</v>
      </c>
      <c r="C42" s="41" t="s">
        <v>420</v>
      </c>
      <c r="D42" s="41" t="s">
        <v>488</v>
      </c>
    </row>
    <row r="43" spans="1:4">
      <c r="A43" s="40">
        <v>1405</v>
      </c>
      <c r="B43" s="41" t="s">
        <v>415</v>
      </c>
      <c r="C43" s="41" t="s">
        <v>420</v>
      </c>
      <c r="D43" s="41" t="s">
        <v>489</v>
      </c>
    </row>
    <row r="44" spans="1:4">
      <c r="A44" s="40">
        <v>1406</v>
      </c>
      <c r="B44" s="41" t="s">
        <v>415</v>
      </c>
      <c r="C44" s="41" t="s">
        <v>420</v>
      </c>
      <c r="D44" s="41" t="s">
        <v>490</v>
      </c>
    </row>
    <row r="45" spans="1:4">
      <c r="A45" s="40">
        <v>1407</v>
      </c>
      <c r="B45" s="41" t="s">
        <v>415</v>
      </c>
      <c r="C45" s="41" t="s">
        <v>420</v>
      </c>
      <c r="D45" s="41" t="s">
        <v>491</v>
      </c>
    </row>
    <row r="46" spans="1:4">
      <c r="A46" s="40">
        <v>1408</v>
      </c>
      <c r="B46" s="41" t="s">
        <v>415</v>
      </c>
      <c r="C46" s="41" t="s">
        <v>420</v>
      </c>
      <c r="D46" s="41" t="s">
        <v>492</v>
      </c>
    </row>
    <row r="47" spans="1:4">
      <c r="A47" s="40">
        <v>1409</v>
      </c>
      <c r="B47" s="41" t="s">
        <v>415</v>
      </c>
      <c r="C47" s="41" t="s">
        <v>420</v>
      </c>
      <c r="D47" s="41" t="s">
        <v>493</v>
      </c>
    </row>
    <row r="48" spans="1:4">
      <c r="A48" s="40">
        <v>1410</v>
      </c>
      <c r="B48" s="41" t="s">
        <v>415</v>
      </c>
      <c r="C48" s="41" t="s">
        <v>420</v>
      </c>
      <c r="D48" s="41" t="s">
        <v>494</v>
      </c>
    </row>
    <row r="49" spans="1:4">
      <c r="A49" s="40">
        <v>1411</v>
      </c>
      <c r="B49" s="41" t="s">
        <v>415</v>
      </c>
      <c r="C49" s="41" t="s">
        <v>420</v>
      </c>
      <c r="D49" s="41" t="s">
        <v>495</v>
      </c>
    </row>
    <row r="50" spans="1:4">
      <c r="A50" s="40">
        <v>1412</v>
      </c>
      <c r="B50" s="41" t="s">
        <v>415</v>
      </c>
      <c r="C50" s="41" t="s">
        <v>420</v>
      </c>
      <c r="D50" s="41" t="s">
        <v>496</v>
      </c>
    </row>
    <row r="51" spans="1:4">
      <c r="A51" s="40">
        <v>1413</v>
      </c>
      <c r="B51" s="41" t="s">
        <v>415</v>
      </c>
      <c r="C51" s="41" t="s">
        <v>420</v>
      </c>
      <c r="D51" s="41" t="s">
        <v>497</v>
      </c>
    </row>
    <row r="52" spans="1:4">
      <c r="A52" s="40">
        <v>1414</v>
      </c>
      <c r="B52" s="41" t="s">
        <v>415</v>
      </c>
      <c r="C52" s="41" t="s">
        <v>420</v>
      </c>
      <c r="D52" s="41" t="s">
        <v>498</v>
      </c>
    </row>
    <row r="53" spans="1:4">
      <c r="A53" s="40">
        <v>1415</v>
      </c>
      <c r="B53" s="41" t="s">
        <v>415</v>
      </c>
      <c r="C53" s="41" t="s">
        <v>420</v>
      </c>
      <c r="D53" s="41" t="s">
        <v>499</v>
      </c>
    </row>
    <row r="54" spans="1:4">
      <c r="A54" s="40">
        <v>1416</v>
      </c>
      <c r="B54" s="41" t="s">
        <v>415</v>
      </c>
      <c r="C54" s="41" t="s">
        <v>420</v>
      </c>
      <c r="D54" s="41" t="s">
        <v>500</v>
      </c>
    </row>
    <row r="55" spans="1:4">
      <c r="A55" s="40">
        <v>1417</v>
      </c>
      <c r="B55" s="41" t="s">
        <v>415</v>
      </c>
      <c r="C55" s="41" t="s">
        <v>420</v>
      </c>
      <c r="D55" s="41" t="s">
        <v>501</v>
      </c>
    </row>
    <row r="56" spans="1:4">
      <c r="A56" s="40">
        <v>1418</v>
      </c>
      <c r="B56" s="41" t="s">
        <v>415</v>
      </c>
      <c r="C56" s="41" t="s">
        <v>420</v>
      </c>
      <c r="D56" s="41" t="s">
        <v>502</v>
      </c>
    </row>
    <row r="57" spans="1:4">
      <c r="A57" s="40">
        <v>1419</v>
      </c>
      <c r="B57" s="41" t="s">
        <v>415</v>
      </c>
      <c r="C57" s="41" t="s">
        <v>420</v>
      </c>
      <c r="D57" s="41" t="s">
        <v>503</v>
      </c>
    </row>
    <row r="58" spans="1:4">
      <c r="A58" s="40">
        <v>1420</v>
      </c>
      <c r="B58" s="41" t="s">
        <v>415</v>
      </c>
      <c r="C58" s="41" t="s">
        <v>420</v>
      </c>
      <c r="D58" s="41" t="s">
        <v>504</v>
      </c>
    </row>
    <row r="59" spans="1:4">
      <c r="A59" s="40">
        <v>1421</v>
      </c>
      <c r="B59" s="41" t="s">
        <v>415</v>
      </c>
      <c r="C59" s="41" t="s">
        <v>420</v>
      </c>
      <c r="D59" s="41" t="s">
        <v>505</v>
      </c>
    </row>
    <row r="60" spans="1:4">
      <c r="A60" s="40">
        <v>1422</v>
      </c>
      <c r="B60" s="41" t="s">
        <v>415</v>
      </c>
      <c r="C60" s="41" t="s">
        <v>420</v>
      </c>
      <c r="D60" s="41" t="s">
        <v>506</v>
      </c>
    </row>
    <row r="61" spans="1:4">
      <c r="A61" s="40">
        <v>1423</v>
      </c>
      <c r="B61" s="41" t="s">
        <v>415</v>
      </c>
      <c r="C61" s="41" t="s">
        <v>420</v>
      </c>
      <c r="D61" s="41" t="s">
        <v>507</v>
      </c>
    </row>
    <row r="62" spans="1:4">
      <c r="A62" s="40">
        <v>1424</v>
      </c>
      <c r="B62" s="41" t="s">
        <v>415</v>
      </c>
      <c r="C62" s="41" t="s">
        <v>420</v>
      </c>
      <c r="D62" s="41" t="s">
        <v>508</v>
      </c>
    </row>
    <row r="63" spans="1:4">
      <c r="A63" s="40">
        <v>1501</v>
      </c>
      <c r="B63" s="41" t="s">
        <v>415</v>
      </c>
      <c r="C63" s="41" t="s">
        <v>422</v>
      </c>
      <c r="D63" s="41" t="s">
        <v>509</v>
      </c>
    </row>
    <row r="64" spans="1:4">
      <c r="A64" s="40">
        <v>1502</v>
      </c>
      <c r="B64" s="41" t="s">
        <v>415</v>
      </c>
      <c r="C64" s="41" t="s">
        <v>422</v>
      </c>
      <c r="D64" s="41" t="s">
        <v>510</v>
      </c>
    </row>
    <row r="65" spans="1:4">
      <c r="A65" s="40">
        <v>1503</v>
      </c>
      <c r="B65" s="41" t="s">
        <v>415</v>
      </c>
      <c r="C65" s="41" t="s">
        <v>422</v>
      </c>
      <c r="D65" s="41" t="s">
        <v>511</v>
      </c>
    </row>
    <row r="66" spans="1:4">
      <c r="A66" s="40">
        <v>1504</v>
      </c>
      <c r="B66" s="41" t="s">
        <v>415</v>
      </c>
      <c r="C66" s="41" t="s">
        <v>422</v>
      </c>
      <c r="D66" s="41" t="s">
        <v>512</v>
      </c>
    </row>
    <row r="67" spans="1:4">
      <c r="A67" s="40">
        <v>1505</v>
      </c>
      <c r="B67" s="41" t="s">
        <v>415</v>
      </c>
      <c r="C67" s="41" t="s">
        <v>422</v>
      </c>
      <c r="D67" s="41" t="s">
        <v>513</v>
      </c>
    </row>
    <row r="68" spans="1:4">
      <c r="A68" s="40">
        <v>1506</v>
      </c>
      <c r="B68" s="41" t="s">
        <v>415</v>
      </c>
      <c r="C68" s="41" t="s">
        <v>422</v>
      </c>
      <c r="D68" s="41" t="s">
        <v>514</v>
      </c>
    </row>
    <row r="69" spans="1:4">
      <c r="A69" s="40">
        <v>1507</v>
      </c>
      <c r="B69" s="41" t="s">
        <v>415</v>
      </c>
      <c r="C69" s="41" t="s">
        <v>422</v>
      </c>
      <c r="D69" s="41" t="s">
        <v>515</v>
      </c>
    </row>
    <row r="70" spans="1:4">
      <c r="A70" s="40">
        <v>1508</v>
      </c>
      <c r="B70" s="41" t="s">
        <v>415</v>
      </c>
      <c r="C70" s="41" t="s">
        <v>422</v>
      </c>
      <c r="D70" s="41" t="s">
        <v>516</v>
      </c>
    </row>
    <row r="71" spans="1:4">
      <c r="A71" s="40">
        <v>1509</v>
      </c>
      <c r="B71" s="41" t="s">
        <v>415</v>
      </c>
      <c r="C71" s="41" t="s">
        <v>422</v>
      </c>
      <c r="D71" s="41" t="s">
        <v>517</v>
      </c>
    </row>
    <row r="72" spans="1:4">
      <c r="A72" s="40">
        <v>1510</v>
      </c>
      <c r="B72" s="41" t="s">
        <v>415</v>
      </c>
      <c r="C72" s="41" t="s">
        <v>422</v>
      </c>
      <c r="D72" s="41" t="s">
        <v>518</v>
      </c>
    </row>
    <row r="73" spans="1:4">
      <c r="A73" s="40">
        <v>1511</v>
      </c>
      <c r="B73" s="41" t="s">
        <v>415</v>
      </c>
      <c r="C73" s="41" t="s">
        <v>422</v>
      </c>
      <c r="D73" s="41" t="s">
        <v>519</v>
      </c>
    </row>
    <row r="74" spans="1:4">
      <c r="A74" s="40">
        <v>1512</v>
      </c>
      <c r="B74" s="41" t="s">
        <v>415</v>
      </c>
      <c r="C74" s="41" t="s">
        <v>422</v>
      </c>
      <c r="D74" s="41" t="s">
        <v>520</v>
      </c>
    </row>
    <row r="75" spans="1:4">
      <c r="A75" s="40">
        <v>1513</v>
      </c>
      <c r="B75" s="41" t="s">
        <v>415</v>
      </c>
      <c r="C75" s="41" t="s">
        <v>422</v>
      </c>
      <c r="D75" s="41" t="s">
        <v>521</v>
      </c>
    </row>
    <row r="76" spans="1:4">
      <c r="A76" s="40">
        <v>1514</v>
      </c>
      <c r="B76" s="41" t="s">
        <v>415</v>
      </c>
      <c r="C76" s="41" t="s">
        <v>422</v>
      </c>
      <c r="D76" s="41" t="s">
        <v>522</v>
      </c>
    </row>
    <row r="77" spans="1:4">
      <c r="A77" s="40">
        <v>2301</v>
      </c>
      <c r="B77" s="41" t="s">
        <v>423</v>
      </c>
      <c r="C77" s="41" t="s">
        <v>427</v>
      </c>
      <c r="D77" s="41" t="s">
        <v>523</v>
      </c>
    </row>
    <row r="78" spans="1:4">
      <c r="A78" s="40">
        <v>2302</v>
      </c>
      <c r="B78" s="41" t="s">
        <v>423</v>
      </c>
      <c r="C78" s="41" t="s">
        <v>427</v>
      </c>
      <c r="D78" s="41" t="s">
        <v>524</v>
      </c>
    </row>
    <row r="79" spans="1:4">
      <c r="A79" s="40">
        <v>2303</v>
      </c>
      <c r="B79" s="41" t="s">
        <v>423</v>
      </c>
      <c r="C79" s="41" t="s">
        <v>427</v>
      </c>
      <c r="D79" s="41" t="s">
        <v>525</v>
      </c>
    </row>
    <row r="80" spans="1:4">
      <c r="A80" s="40">
        <v>2304</v>
      </c>
      <c r="B80" s="41" t="s">
        <v>423</v>
      </c>
      <c r="C80" s="41" t="s">
        <v>427</v>
      </c>
      <c r="D80" s="41" t="s">
        <v>526</v>
      </c>
    </row>
    <row r="81" spans="1:4">
      <c r="A81" s="40">
        <v>2305</v>
      </c>
      <c r="B81" s="41" t="s">
        <v>423</v>
      </c>
      <c r="C81" s="41" t="s">
        <v>427</v>
      </c>
      <c r="D81" s="41" t="s">
        <v>527</v>
      </c>
    </row>
    <row r="82" spans="1:4">
      <c r="A82" s="40">
        <v>2306</v>
      </c>
      <c r="B82" s="41" t="s">
        <v>423</v>
      </c>
      <c r="C82" s="41" t="s">
        <v>427</v>
      </c>
      <c r="D82" s="41" t="s">
        <v>528</v>
      </c>
    </row>
    <row r="83" spans="1:4">
      <c r="A83" s="40">
        <v>2307</v>
      </c>
      <c r="B83" s="41" t="s">
        <v>423</v>
      </c>
      <c r="C83" s="41" t="s">
        <v>427</v>
      </c>
      <c r="D83" s="41" t="s">
        <v>529</v>
      </c>
    </row>
    <row r="84" spans="1:4">
      <c r="A84" s="40">
        <v>2308</v>
      </c>
      <c r="B84" s="41" t="s">
        <v>423</v>
      </c>
      <c r="C84" s="41" t="s">
        <v>427</v>
      </c>
      <c r="D84" s="41" t="s">
        <v>530</v>
      </c>
    </row>
    <row r="85" spans="1:4">
      <c r="A85" s="40">
        <v>2309</v>
      </c>
      <c r="B85" s="41" t="s">
        <v>423</v>
      </c>
      <c r="C85" s="41" t="s">
        <v>427</v>
      </c>
      <c r="D85" s="41" t="s">
        <v>531</v>
      </c>
    </row>
    <row r="86" spans="1:4">
      <c r="A86" s="40">
        <v>2310</v>
      </c>
      <c r="B86" s="41" t="s">
        <v>423</v>
      </c>
      <c r="C86" s="41" t="s">
        <v>427</v>
      </c>
      <c r="D86" s="41" t="s">
        <v>532</v>
      </c>
    </row>
    <row r="87" spans="1:4">
      <c r="A87" s="40">
        <v>2311</v>
      </c>
      <c r="B87" s="41" t="s">
        <v>423</v>
      </c>
      <c r="C87" s="41" t="s">
        <v>427</v>
      </c>
      <c r="D87" s="41" t="s">
        <v>533</v>
      </c>
    </row>
    <row r="88" spans="1:4">
      <c r="A88" s="40">
        <v>2312</v>
      </c>
      <c r="B88" s="41" t="s">
        <v>423</v>
      </c>
      <c r="C88" s="41" t="s">
        <v>427</v>
      </c>
      <c r="D88" s="41" t="s">
        <v>534</v>
      </c>
    </row>
    <row r="89" spans="1:4">
      <c r="A89" s="40">
        <v>2313</v>
      </c>
      <c r="B89" s="41" t="s">
        <v>423</v>
      </c>
      <c r="C89" s="41" t="s">
        <v>427</v>
      </c>
      <c r="D89" s="41" t="s">
        <v>535</v>
      </c>
    </row>
    <row r="90" spans="1:4">
      <c r="A90" s="40">
        <v>2314</v>
      </c>
      <c r="B90" s="41" t="s">
        <v>423</v>
      </c>
      <c r="C90" s="41" t="s">
        <v>427</v>
      </c>
      <c r="D90" s="41" t="s">
        <v>536</v>
      </c>
    </row>
    <row r="91" spans="1:4">
      <c r="A91" s="40">
        <v>2315</v>
      </c>
      <c r="B91" s="41" t="s">
        <v>423</v>
      </c>
      <c r="C91" s="41" t="s">
        <v>427</v>
      </c>
      <c r="D91" s="41" t="s">
        <v>537</v>
      </c>
    </row>
    <row r="92" spans="1:4">
      <c r="A92" s="40">
        <v>2316</v>
      </c>
      <c r="B92" s="41" t="s">
        <v>423</v>
      </c>
      <c r="C92" s="41" t="s">
        <v>427</v>
      </c>
      <c r="D92" s="41" t="s">
        <v>538</v>
      </c>
    </row>
    <row r="93" spans="1:4">
      <c r="A93" s="40">
        <v>2317</v>
      </c>
      <c r="B93" s="41" t="s">
        <v>423</v>
      </c>
      <c r="C93" s="41" t="s">
        <v>427</v>
      </c>
      <c r="D93" s="41" t="s">
        <v>539</v>
      </c>
    </row>
    <row r="94" spans="1:4">
      <c r="A94" s="40">
        <v>2318</v>
      </c>
      <c r="B94" s="41" t="s">
        <v>423</v>
      </c>
      <c r="C94" s="41" t="s">
        <v>427</v>
      </c>
      <c r="D94" s="41" t="s">
        <v>540</v>
      </c>
    </row>
    <row r="95" spans="1:4">
      <c r="A95" s="40">
        <v>2319</v>
      </c>
      <c r="B95" s="41" t="s">
        <v>423</v>
      </c>
      <c r="C95" s="41" t="s">
        <v>427</v>
      </c>
      <c r="D95" s="41" t="s">
        <v>541</v>
      </c>
    </row>
    <row r="96" spans="1:4">
      <c r="A96" s="40">
        <v>2320</v>
      </c>
      <c r="B96" s="41" t="s">
        <v>423</v>
      </c>
      <c r="C96" s="41" t="s">
        <v>427</v>
      </c>
      <c r="D96" s="41" t="s">
        <v>542</v>
      </c>
    </row>
    <row r="97" spans="1:4">
      <c r="A97" s="40">
        <v>2321</v>
      </c>
      <c r="B97" s="41" t="s">
        <v>423</v>
      </c>
      <c r="C97" s="41" t="s">
        <v>427</v>
      </c>
      <c r="D97" s="41" t="s">
        <v>543</v>
      </c>
    </row>
    <row r="98" spans="1:4">
      <c r="A98" s="40">
        <v>2322</v>
      </c>
      <c r="B98" s="41" t="s">
        <v>423</v>
      </c>
      <c r="C98" s="41" t="s">
        <v>427</v>
      </c>
      <c r="D98" s="41" t="s">
        <v>544</v>
      </c>
    </row>
    <row r="99" spans="1:4">
      <c r="A99" s="40">
        <v>2323</v>
      </c>
      <c r="B99" s="41" t="s">
        <v>423</v>
      </c>
      <c r="C99" s="41" t="s">
        <v>427</v>
      </c>
      <c r="D99" s="41" t="s">
        <v>545</v>
      </c>
    </row>
    <row r="100" spans="1:4">
      <c r="A100" s="40">
        <v>2324</v>
      </c>
      <c r="B100" s="41" t="s">
        <v>423</v>
      </c>
      <c r="C100" s="41" t="s">
        <v>427</v>
      </c>
      <c r="D100" s="41" t="s">
        <v>546</v>
      </c>
    </row>
    <row r="101" spans="1:4">
      <c r="A101" s="40">
        <v>2325</v>
      </c>
      <c r="B101" s="41" t="s">
        <v>423</v>
      </c>
      <c r="C101" s="41" t="s">
        <v>427</v>
      </c>
      <c r="D101" s="41" t="s">
        <v>547</v>
      </c>
    </row>
    <row r="102" spans="1:4">
      <c r="A102" s="40">
        <v>2326</v>
      </c>
      <c r="B102" s="41" t="s">
        <v>423</v>
      </c>
      <c r="C102" s="41" t="s">
        <v>427</v>
      </c>
      <c r="D102" s="41" t="s">
        <v>548</v>
      </c>
    </row>
    <row r="103" spans="1:4">
      <c r="A103" s="40">
        <v>2327</v>
      </c>
      <c r="B103" s="41" t="s">
        <v>423</v>
      </c>
      <c r="C103" s="41" t="s">
        <v>427</v>
      </c>
      <c r="D103" s="41" t="s">
        <v>549</v>
      </c>
    </row>
    <row r="104" spans="1:4">
      <c r="A104" s="40">
        <v>2328</v>
      </c>
      <c r="B104" s="41" t="s">
        <v>423</v>
      </c>
      <c r="C104" s="41" t="s">
        <v>427</v>
      </c>
      <c r="D104" s="41" t="s">
        <v>550</v>
      </c>
    </row>
    <row r="105" spans="1:4">
      <c r="A105" s="40">
        <v>2329</v>
      </c>
      <c r="B105" s="41" t="s">
        <v>423</v>
      </c>
      <c r="C105" s="41" t="s">
        <v>427</v>
      </c>
      <c r="D105" s="41" t="s">
        <v>551</v>
      </c>
    </row>
    <row r="106" spans="1:4" ht="14.1" customHeight="1">
      <c r="A106" s="40">
        <v>2330</v>
      </c>
      <c r="B106" s="41" t="s">
        <v>423</v>
      </c>
      <c r="C106" s="41" t="s">
        <v>427</v>
      </c>
      <c r="D106" s="41" t="s">
        <v>552</v>
      </c>
    </row>
    <row r="107" spans="1:4">
      <c r="A107" s="40">
        <v>2331</v>
      </c>
      <c r="B107" s="41" t="s">
        <v>423</v>
      </c>
      <c r="C107" s="41" t="s">
        <v>427</v>
      </c>
      <c r="D107" s="41" t="s">
        <v>553</v>
      </c>
    </row>
    <row r="108" spans="1:4">
      <c r="A108" s="40">
        <v>2201</v>
      </c>
      <c r="B108" s="41" t="s">
        <v>423</v>
      </c>
      <c r="C108" s="41" t="s">
        <v>425</v>
      </c>
      <c r="D108" s="41" t="s">
        <v>554</v>
      </c>
    </row>
    <row r="109" spans="1:4">
      <c r="A109" s="40">
        <v>2202</v>
      </c>
      <c r="B109" s="41" t="s">
        <v>423</v>
      </c>
      <c r="C109" s="41" t="s">
        <v>425</v>
      </c>
      <c r="D109" s="41" t="s">
        <v>555</v>
      </c>
    </row>
    <row r="110" spans="1:4">
      <c r="A110" s="40">
        <v>2203</v>
      </c>
      <c r="B110" s="41" t="s">
        <v>423</v>
      </c>
      <c r="C110" s="41" t="s">
        <v>425</v>
      </c>
      <c r="D110" s="41" t="s">
        <v>556</v>
      </c>
    </row>
    <row r="111" spans="1:4">
      <c r="A111" s="40">
        <v>2204</v>
      </c>
      <c r="B111" s="41" t="s">
        <v>423</v>
      </c>
      <c r="C111" s="41" t="s">
        <v>425</v>
      </c>
      <c r="D111" s="41" t="s">
        <v>557</v>
      </c>
    </row>
    <row r="112" spans="1:4">
      <c r="A112" s="40">
        <v>2205</v>
      </c>
      <c r="B112" s="41" t="s">
        <v>423</v>
      </c>
      <c r="C112" s="41" t="s">
        <v>425</v>
      </c>
      <c r="D112" s="41" t="s">
        <v>558</v>
      </c>
    </row>
    <row r="113" spans="1:4">
      <c r="A113" s="40">
        <v>2206</v>
      </c>
      <c r="B113" s="41" t="s">
        <v>423</v>
      </c>
      <c r="C113" s="41" t="s">
        <v>425</v>
      </c>
      <c r="D113" s="41" t="s">
        <v>559</v>
      </c>
    </row>
    <row r="114" spans="1:4">
      <c r="A114" s="40">
        <v>2207</v>
      </c>
      <c r="B114" s="41" t="s">
        <v>423</v>
      </c>
      <c r="C114" s="41" t="s">
        <v>425</v>
      </c>
      <c r="D114" s="41" t="s">
        <v>560</v>
      </c>
    </row>
    <row r="115" spans="1:4">
      <c r="A115" s="40">
        <v>2208</v>
      </c>
      <c r="B115" s="41" t="s">
        <v>423</v>
      </c>
      <c r="C115" s="41" t="s">
        <v>425</v>
      </c>
      <c r="D115" s="41" t="s">
        <v>561</v>
      </c>
    </row>
    <row r="116" spans="1:4">
      <c r="A116" s="40">
        <v>2209</v>
      </c>
      <c r="B116" s="41" t="s">
        <v>423</v>
      </c>
      <c r="C116" s="41" t="s">
        <v>425</v>
      </c>
      <c r="D116" s="41" t="s">
        <v>562</v>
      </c>
    </row>
    <row r="117" spans="1:4">
      <c r="A117" s="40">
        <v>2210</v>
      </c>
      <c r="B117" s="41" t="s">
        <v>423</v>
      </c>
      <c r="C117" s="41" t="s">
        <v>425</v>
      </c>
      <c r="D117" s="41" t="s">
        <v>563</v>
      </c>
    </row>
    <row r="118" spans="1:4">
      <c r="A118" s="40">
        <v>2211</v>
      </c>
      <c r="B118" s="41" t="s">
        <v>423</v>
      </c>
      <c r="C118" s="41" t="s">
        <v>425</v>
      </c>
      <c r="D118" s="41" t="s">
        <v>564</v>
      </c>
    </row>
    <row r="119" spans="1:4">
      <c r="A119" s="40">
        <v>2212</v>
      </c>
      <c r="B119" s="41" t="s">
        <v>423</v>
      </c>
      <c r="C119" s="41" t="s">
        <v>425</v>
      </c>
      <c r="D119" s="41" t="s">
        <v>565</v>
      </c>
    </row>
    <row r="120" spans="1:4">
      <c r="A120" s="40">
        <v>2213</v>
      </c>
      <c r="B120" s="41" t="s">
        <v>423</v>
      </c>
      <c r="C120" s="41" t="s">
        <v>425</v>
      </c>
      <c r="D120" s="41" t="s">
        <v>566</v>
      </c>
    </row>
    <row r="121" spans="1:4">
      <c r="A121" s="40">
        <v>2214</v>
      </c>
      <c r="B121" s="41" t="s">
        <v>423</v>
      </c>
      <c r="C121" s="41" t="s">
        <v>425</v>
      </c>
      <c r="D121" s="41" t="s">
        <v>567</v>
      </c>
    </row>
    <row r="122" spans="1:4">
      <c r="A122" s="40">
        <v>2215</v>
      </c>
      <c r="B122" s="41" t="s">
        <v>423</v>
      </c>
      <c r="C122" s="41" t="s">
        <v>425</v>
      </c>
      <c r="D122" s="41" t="s">
        <v>568</v>
      </c>
    </row>
    <row r="123" spans="1:4">
      <c r="A123" s="40">
        <v>2216</v>
      </c>
      <c r="B123" s="41" t="s">
        <v>423</v>
      </c>
      <c r="C123" s="41" t="s">
        <v>425</v>
      </c>
      <c r="D123" s="41" t="s">
        <v>569</v>
      </c>
    </row>
    <row r="124" spans="1:4">
      <c r="A124" s="40">
        <v>2217</v>
      </c>
      <c r="B124" s="41" t="s">
        <v>423</v>
      </c>
      <c r="C124" s="41" t="s">
        <v>425</v>
      </c>
      <c r="D124" s="41" t="s">
        <v>570</v>
      </c>
    </row>
    <row r="125" spans="1:4">
      <c r="A125" s="40">
        <v>2218</v>
      </c>
      <c r="B125" s="41" t="s">
        <v>423</v>
      </c>
      <c r="C125" s="41" t="s">
        <v>425</v>
      </c>
      <c r="D125" s="41" t="s">
        <v>571</v>
      </c>
    </row>
    <row r="126" spans="1:4">
      <c r="A126" s="40">
        <v>2219</v>
      </c>
      <c r="B126" s="41" t="s">
        <v>423</v>
      </c>
      <c r="C126" s="41" t="s">
        <v>425</v>
      </c>
      <c r="D126" s="41" t="s">
        <v>572</v>
      </c>
    </row>
    <row r="127" spans="1:4">
      <c r="A127" s="40">
        <v>2220</v>
      </c>
      <c r="B127" s="41" t="s">
        <v>423</v>
      </c>
      <c r="C127" s="41" t="s">
        <v>425</v>
      </c>
      <c r="D127" s="41" t="s">
        <v>573</v>
      </c>
    </row>
    <row r="128" spans="1:4">
      <c r="A128" s="40">
        <v>2101</v>
      </c>
      <c r="B128" s="41" t="s">
        <v>423</v>
      </c>
      <c r="C128" s="41" t="s">
        <v>424</v>
      </c>
      <c r="D128" s="41" t="s">
        <v>574</v>
      </c>
    </row>
    <row r="129" spans="1:4">
      <c r="A129" s="40">
        <v>2102</v>
      </c>
      <c r="B129" s="41" t="s">
        <v>423</v>
      </c>
      <c r="C129" s="41" t="s">
        <v>424</v>
      </c>
      <c r="D129" s="41" t="s">
        <v>575</v>
      </c>
    </row>
    <row r="130" spans="1:4">
      <c r="A130" s="40">
        <v>2103</v>
      </c>
      <c r="B130" s="41" t="s">
        <v>423</v>
      </c>
      <c r="C130" s="41" t="s">
        <v>424</v>
      </c>
      <c r="D130" s="41" t="s">
        <v>576</v>
      </c>
    </row>
    <row r="131" spans="1:4">
      <c r="A131" s="40">
        <v>2104</v>
      </c>
      <c r="B131" s="41" t="s">
        <v>423</v>
      </c>
      <c r="C131" s="41" t="s">
        <v>424</v>
      </c>
      <c r="D131" s="41" t="s">
        <v>577</v>
      </c>
    </row>
    <row r="132" spans="1:4">
      <c r="A132" s="40">
        <v>2105</v>
      </c>
      <c r="B132" s="41" t="s">
        <v>423</v>
      </c>
      <c r="C132" s="41" t="s">
        <v>424</v>
      </c>
      <c r="D132" s="41" t="s">
        <v>578</v>
      </c>
    </row>
    <row r="133" spans="1:4">
      <c r="A133" s="40">
        <v>2106</v>
      </c>
      <c r="B133" s="41" t="s">
        <v>423</v>
      </c>
      <c r="C133" s="41" t="s">
        <v>424</v>
      </c>
      <c r="D133" s="41" t="s">
        <v>579</v>
      </c>
    </row>
    <row r="134" spans="1:4">
      <c r="A134" s="40">
        <v>2107</v>
      </c>
      <c r="B134" s="41" t="s">
        <v>423</v>
      </c>
      <c r="C134" s="41" t="s">
        <v>424</v>
      </c>
      <c r="D134" s="41" t="s">
        <v>580</v>
      </c>
    </row>
    <row r="135" spans="1:4">
      <c r="A135" s="40">
        <v>2108</v>
      </c>
      <c r="B135" s="41" t="s">
        <v>423</v>
      </c>
      <c r="C135" s="41" t="s">
        <v>424</v>
      </c>
      <c r="D135" s="41" t="s">
        <v>581</v>
      </c>
    </row>
    <row r="136" spans="1:4">
      <c r="A136" s="40">
        <v>2109</v>
      </c>
      <c r="B136" s="41" t="s">
        <v>423</v>
      </c>
      <c r="C136" s="41" t="s">
        <v>424</v>
      </c>
      <c r="D136" s="41" t="s">
        <v>582</v>
      </c>
    </row>
    <row r="137" spans="1:4">
      <c r="A137" s="40">
        <v>2110</v>
      </c>
      <c r="B137" s="41" t="s">
        <v>423</v>
      </c>
      <c r="C137" s="41" t="s">
        <v>424</v>
      </c>
      <c r="D137" s="41" t="s">
        <v>583</v>
      </c>
    </row>
    <row r="138" spans="1:4">
      <c r="A138" s="40">
        <v>2111</v>
      </c>
      <c r="B138" s="41" t="s">
        <v>423</v>
      </c>
      <c r="C138" s="41" t="s">
        <v>424</v>
      </c>
      <c r="D138" s="41" t="s">
        <v>584</v>
      </c>
    </row>
    <row r="139" spans="1:4">
      <c r="A139" s="40">
        <v>2112</v>
      </c>
      <c r="B139" s="41" t="s">
        <v>423</v>
      </c>
      <c r="C139" s="41" t="s">
        <v>424</v>
      </c>
      <c r="D139" s="41" t="s">
        <v>585</v>
      </c>
    </row>
    <row r="140" spans="1:4">
      <c r="A140" s="40">
        <v>2113</v>
      </c>
      <c r="B140" s="41" t="s">
        <v>423</v>
      </c>
      <c r="C140" s="41" t="s">
        <v>424</v>
      </c>
      <c r="D140" s="41" t="s">
        <v>586</v>
      </c>
    </row>
    <row r="141" spans="1:4">
      <c r="A141" s="40">
        <v>2114</v>
      </c>
      <c r="B141" s="41" t="s">
        <v>423</v>
      </c>
      <c r="C141" s="41" t="s">
        <v>424</v>
      </c>
      <c r="D141" s="41" t="s">
        <v>587</v>
      </c>
    </row>
    <row r="142" spans="1:4">
      <c r="A142" s="40">
        <v>2115</v>
      </c>
      <c r="B142" s="41" t="s">
        <v>423</v>
      </c>
      <c r="C142" s="41" t="s">
        <v>424</v>
      </c>
      <c r="D142" s="41" t="s">
        <v>588</v>
      </c>
    </row>
    <row r="143" spans="1:4">
      <c r="A143" s="40">
        <v>2116</v>
      </c>
      <c r="B143" s="41" t="s">
        <v>423</v>
      </c>
      <c r="C143" s="41" t="s">
        <v>424</v>
      </c>
      <c r="D143" s="41" t="s">
        <v>589</v>
      </c>
    </row>
    <row r="144" spans="1:4">
      <c r="A144" s="40">
        <v>2117</v>
      </c>
      <c r="B144" s="41" t="s">
        <v>423</v>
      </c>
      <c r="C144" s="41" t="s">
        <v>424</v>
      </c>
      <c r="D144" s="41" t="s">
        <v>590</v>
      </c>
    </row>
    <row r="145" spans="1:4">
      <c r="A145" s="40">
        <v>2118</v>
      </c>
      <c r="B145" s="41" t="s">
        <v>423</v>
      </c>
      <c r="C145" s="41" t="s">
        <v>424</v>
      </c>
      <c r="D145" s="41" t="s">
        <v>591</v>
      </c>
    </row>
    <row r="146" spans="1:4">
      <c r="A146" s="40">
        <v>2119</v>
      </c>
      <c r="B146" s="41" t="s">
        <v>423</v>
      </c>
      <c r="C146" s="41" t="s">
        <v>424</v>
      </c>
      <c r="D146" s="41" t="s">
        <v>592</v>
      </c>
    </row>
    <row r="147" spans="1:4">
      <c r="A147" s="40">
        <v>2120</v>
      </c>
      <c r="B147" s="41" t="s">
        <v>423</v>
      </c>
      <c r="C147" s="41" t="s">
        <v>424</v>
      </c>
      <c r="D147" s="41" t="s">
        <v>593</v>
      </c>
    </row>
    <row r="148" spans="1:4">
      <c r="A148" s="40">
        <v>2121</v>
      </c>
      <c r="B148" s="41" t="s">
        <v>423</v>
      </c>
      <c r="C148" s="41" t="s">
        <v>424</v>
      </c>
      <c r="D148" s="41" t="s">
        <v>594</v>
      </c>
    </row>
    <row r="149" spans="1:4">
      <c r="A149" s="40">
        <v>2122</v>
      </c>
      <c r="B149" s="41" t="s">
        <v>423</v>
      </c>
      <c r="C149" s="41" t="s">
        <v>424</v>
      </c>
      <c r="D149" s="41" t="s">
        <v>595</v>
      </c>
    </row>
    <row r="150" spans="1:4">
      <c r="A150" s="40">
        <v>2123</v>
      </c>
      <c r="B150" s="41" t="s">
        <v>423</v>
      </c>
      <c r="C150" s="41" t="s">
        <v>424</v>
      </c>
      <c r="D150" s="41" t="s">
        <v>596</v>
      </c>
    </row>
    <row r="151" spans="1:4">
      <c r="A151" s="40">
        <v>2124</v>
      </c>
      <c r="B151" s="41" t="s">
        <v>423</v>
      </c>
      <c r="C151" s="41" t="s">
        <v>424</v>
      </c>
      <c r="D151" s="41" t="s">
        <v>597</v>
      </c>
    </row>
    <row r="152" spans="1:4">
      <c r="A152" s="40">
        <v>2125</v>
      </c>
      <c r="B152" s="41" t="s">
        <v>423</v>
      </c>
      <c r="C152" s="41" t="s">
        <v>424</v>
      </c>
      <c r="D152" s="41" t="s">
        <v>598</v>
      </c>
    </row>
    <row r="153" spans="1:4">
      <c r="A153" s="40">
        <v>2126</v>
      </c>
      <c r="B153" s="41" t="s">
        <v>423</v>
      </c>
      <c r="C153" s="41" t="s">
        <v>424</v>
      </c>
      <c r="D153" s="41" t="s">
        <v>599</v>
      </c>
    </row>
    <row r="154" spans="1:4">
      <c r="A154" s="40">
        <v>2127</v>
      </c>
      <c r="B154" s="41" t="s">
        <v>423</v>
      </c>
      <c r="C154" s="41" t="s">
        <v>424</v>
      </c>
      <c r="D154" s="41" t="s">
        <v>600</v>
      </c>
    </row>
    <row r="155" spans="1:4">
      <c r="A155" s="40">
        <v>2128</v>
      </c>
      <c r="B155" s="41" t="s">
        <v>423</v>
      </c>
      <c r="C155" s="41" t="s">
        <v>424</v>
      </c>
      <c r="D155" s="41" t="s">
        <v>601</v>
      </c>
    </row>
    <row r="156" spans="1:4">
      <c r="A156" s="40">
        <v>2129</v>
      </c>
      <c r="B156" s="41" t="s">
        <v>423</v>
      </c>
      <c r="C156" s="41" t="s">
        <v>424</v>
      </c>
      <c r="D156" s="41" t="s">
        <v>602</v>
      </c>
    </row>
    <row r="157" spans="1:4">
      <c r="A157" s="40">
        <v>2130</v>
      </c>
      <c r="B157" s="41" t="s">
        <v>423</v>
      </c>
      <c r="C157" s="41" t="s">
        <v>424</v>
      </c>
      <c r="D157" s="41" t="s">
        <v>603</v>
      </c>
    </row>
    <row r="158" spans="1:4">
      <c r="A158" s="40">
        <v>2131</v>
      </c>
      <c r="B158" s="41" t="s">
        <v>423</v>
      </c>
      <c r="C158" s="41" t="s">
        <v>424</v>
      </c>
      <c r="D158" s="41" t="s">
        <v>604</v>
      </c>
    </row>
    <row r="159" spans="1:4">
      <c r="A159" s="40">
        <v>2132</v>
      </c>
      <c r="B159" s="41" t="s">
        <v>423</v>
      </c>
      <c r="C159" s="41" t="s">
        <v>424</v>
      </c>
      <c r="D159" s="41" t="s">
        <v>605</v>
      </c>
    </row>
    <row r="160" spans="1:4">
      <c r="A160" s="40">
        <v>2133</v>
      </c>
      <c r="B160" s="41" t="s">
        <v>423</v>
      </c>
      <c r="C160" s="41" t="s">
        <v>424</v>
      </c>
      <c r="D160" s="41" t="s">
        <v>606</v>
      </c>
    </row>
    <row r="161" spans="1:4">
      <c r="A161" s="40">
        <v>2134</v>
      </c>
      <c r="B161" s="41" t="s">
        <v>423</v>
      </c>
      <c r="C161" s="41" t="s">
        <v>424</v>
      </c>
      <c r="D161" s="41" t="s">
        <v>607</v>
      </c>
    </row>
    <row r="162" spans="1:4">
      <c r="A162" s="40">
        <v>2135</v>
      </c>
      <c r="B162" s="41" t="s">
        <v>423</v>
      </c>
      <c r="C162" s="41" t="s">
        <v>424</v>
      </c>
      <c r="D162" s="41" t="s">
        <v>608</v>
      </c>
    </row>
    <row r="163" spans="1:4">
      <c r="A163" s="40">
        <v>2136</v>
      </c>
      <c r="B163" s="41" t="s">
        <v>423</v>
      </c>
      <c r="C163" s="41" t="s">
        <v>424</v>
      </c>
      <c r="D163" s="41" t="s">
        <v>609</v>
      </c>
    </row>
    <row r="164" spans="1:4">
      <c r="A164" s="40">
        <v>2137</v>
      </c>
      <c r="B164" s="41" t="s">
        <v>423</v>
      </c>
      <c r="C164" s="41" t="s">
        <v>424</v>
      </c>
      <c r="D164" s="41" t="s">
        <v>610</v>
      </c>
    </row>
    <row r="165" spans="1:4">
      <c r="A165" s="40">
        <v>2138</v>
      </c>
      <c r="B165" s="41" t="s">
        <v>423</v>
      </c>
      <c r="C165" s="41" t="s">
        <v>424</v>
      </c>
      <c r="D165" s="41" t="s">
        <v>611</v>
      </c>
    </row>
    <row r="166" spans="1:4">
      <c r="A166" s="40">
        <v>2139</v>
      </c>
      <c r="B166" s="41" t="s">
        <v>423</v>
      </c>
      <c r="C166" s="41" t="s">
        <v>424</v>
      </c>
      <c r="D166" s="41" t="s">
        <v>612</v>
      </c>
    </row>
    <row r="167" spans="1:4">
      <c r="A167" s="40">
        <v>2140</v>
      </c>
      <c r="B167" s="41" t="s">
        <v>423</v>
      </c>
      <c r="C167" s="41" t="s">
        <v>424</v>
      </c>
      <c r="D167" s="41" t="s">
        <v>613</v>
      </c>
    </row>
    <row r="168" spans="1:4">
      <c r="A168" s="40">
        <v>2141</v>
      </c>
      <c r="B168" s="41" t="s">
        <v>423</v>
      </c>
      <c r="C168" s="41" t="s">
        <v>424</v>
      </c>
      <c r="D168" s="41" t="s">
        <v>614</v>
      </c>
    </row>
    <row r="169" spans="1:4">
      <c r="A169" s="40">
        <v>2142</v>
      </c>
      <c r="B169" s="41" t="s">
        <v>423</v>
      </c>
      <c r="C169" s="41" t="s">
        <v>424</v>
      </c>
      <c r="D169" s="41" t="s">
        <v>615</v>
      </c>
    </row>
    <row r="170" spans="1:4">
      <c r="A170" s="40">
        <v>2143</v>
      </c>
      <c r="B170" s="41" t="s">
        <v>423</v>
      </c>
      <c r="C170" s="41" t="s">
        <v>424</v>
      </c>
      <c r="D170" s="41" t="s">
        <v>616</v>
      </c>
    </row>
    <row r="171" spans="1:4">
      <c r="A171" s="40">
        <v>2144</v>
      </c>
      <c r="B171" s="41" t="s">
        <v>423</v>
      </c>
      <c r="C171" s="41" t="s">
        <v>424</v>
      </c>
      <c r="D171" s="41" t="s">
        <v>617</v>
      </c>
    </row>
    <row r="172" spans="1:4">
      <c r="A172" s="40">
        <v>2145</v>
      </c>
      <c r="B172" s="41" t="s">
        <v>423</v>
      </c>
      <c r="C172" s="41" t="s">
        <v>424</v>
      </c>
      <c r="D172" s="41" t="s">
        <v>618</v>
      </c>
    </row>
    <row r="173" spans="1:4">
      <c r="A173" s="40">
        <v>2146</v>
      </c>
      <c r="B173" s="41" t="s">
        <v>423</v>
      </c>
      <c r="C173" s="41" t="s">
        <v>424</v>
      </c>
      <c r="D173" s="41" t="s">
        <v>619</v>
      </c>
    </row>
    <row r="174" spans="1:4">
      <c r="A174" s="40">
        <v>2147</v>
      </c>
      <c r="B174" s="41" t="s">
        <v>423</v>
      </c>
      <c r="C174" s="41" t="s">
        <v>424</v>
      </c>
      <c r="D174" s="41" t="s">
        <v>620</v>
      </c>
    </row>
    <row r="175" spans="1:4">
      <c r="A175" s="40">
        <v>2148</v>
      </c>
      <c r="B175" s="41" t="s">
        <v>423</v>
      </c>
      <c r="C175" s="41" t="s">
        <v>424</v>
      </c>
      <c r="D175" s="41" t="s">
        <v>621</v>
      </c>
    </row>
    <row r="176" spans="1:4">
      <c r="A176" s="40">
        <v>2149</v>
      </c>
      <c r="B176" s="41" t="s">
        <v>423</v>
      </c>
      <c r="C176" s="41" t="s">
        <v>424</v>
      </c>
      <c r="D176" s="41" t="s">
        <v>622</v>
      </c>
    </row>
    <row r="177" spans="1:4">
      <c r="A177" s="40">
        <v>2150</v>
      </c>
      <c r="B177" s="41" t="s">
        <v>423</v>
      </c>
      <c r="C177" s="41" t="s">
        <v>424</v>
      </c>
      <c r="D177" s="41" t="s">
        <v>623</v>
      </c>
    </row>
    <row r="178" spans="1:4">
      <c r="A178" s="40">
        <v>2151</v>
      </c>
      <c r="B178" s="41" t="s">
        <v>423</v>
      </c>
      <c r="C178" s="41" t="s">
        <v>424</v>
      </c>
      <c r="D178" s="41" t="s">
        <v>624</v>
      </c>
    </row>
    <row r="179" spans="1:4">
      <c r="A179" s="40">
        <v>2152</v>
      </c>
      <c r="B179" s="41" t="s">
        <v>423</v>
      </c>
      <c r="C179" s="41" t="s">
        <v>424</v>
      </c>
      <c r="D179" s="41" t="s">
        <v>625</v>
      </c>
    </row>
    <row r="180" spans="1:4">
      <c r="A180" s="40">
        <v>2153</v>
      </c>
      <c r="B180" s="41" t="s">
        <v>423</v>
      </c>
      <c r="C180" s="41" t="s">
        <v>424</v>
      </c>
      <c r="D180" s="41" t="s">
        <v>626</v>
      </c>
    </row>
    <row r="181" spans="1:4">
      <c r="A181" s="40">
        <v>2154</v>
      </c>
      <c r="B181" s="41" t="s">
        <v>423</v>
      </c>
      <c r="C181" s="41" t="s">
        <v>424</v>
      </c>
      <c r="D181" s="41" t="s">
        <v>627</v>
      </c>
    </row>
    <row r="182" spans="1:4">
      <c r="A182" s="40">
        <v>2155</v>
      </c>
      <c r="B182" s="41" t="s">
        <v>423</v>
      </c>
      <c r="C182" s="41" t="s">
        <v>424</v>
      </c>
      <c r="D182" s="41" t="s">
        <v>628</v>
      </c>
    </row>
    <row r="183" spans="1:4">
      <c r="A183" s="40">
        <v>2401</v>
      </c>
      <c r="B183" s="41" t="s">
        <v>423</v>
      </c>
      <c r="C183" s="41" t="s">
        <v>428</v>
      </c>
      <c r="D183" s="41" t="s">
        <v>629</v>
      </c>
    </row>
    <row r="184" spans="1:4">
      <c r="A184" s="40">
        <v>2402</v>
      </c>
      <c r="B184" s="41" t="s">
        <v>423</v>
      </c>
      <c r="C184" s="41" t="s">
        <v>428</v>
      </c>
      <c r="D184" s="41" t="s">
        <v>630</v>
      </c>
    </row>
    <row r="185" spans="1:4">
      <c r="A185" s="40">
        <v>2403</v>
      </c>
      <c r="B185" s="41" t="s">
        <v>423</v>
      </c>
      <c r="C185" s="41" t="s">
        <v>428</v>
      </c>
      <c r="D185" s="41" t="s">
        <v>631</v>
      </c>
    </row>
    <row r="186" spans="1:4">
      <c r="A186" s="40">
        <v>2404</v>
      </c>
      <c r="B186" s="41" t="s">
        <v>423</v>
      </c>
      <c r="C186" s="41" t="s">
        <v>428</v>
      </c>
      <c r="D186" s="41" t="s">
        <v>632</v>
      </c>
    </row>
    <row r="187" spans="1:4">
      <c r="A187" s="40">
        <v>2405</v>
      </c>
      <c r="B187" s="41" t="s">
        <v>423</v>
      </c>
      <c r="C187" s="41" t="s">
        <v>428</v>
      </c>
      <c r="D187" s="41" t="s">
        <v>633</v>
      </c>
    </row>
    <row r="188" spans="1:4">
      <c r="A188" s="40">
        <v>2406</v>
      </c>
      <c r="B188" s="41" t="s">
        <v>423</v>
      </c>
      <c r="C188" s="41" t="s">
        <v>428</v>
      </c>
      <c r="D188" s="41" t="s">
        <v>634</v>
      </c>
    </row>
    <row r="189" spans="1:4">
      <c r="A189" s="40">
        <v>2407</v>
      </c>
      <c r="B189" s="41" t="s">
        <v>423</v>
      </c>
      <c r="C189" s="41" t="s">
        <v>428</v>
      </c>
      <c r="D189" s="41" t="s">
        <v>635</v>
      </c>
    </row>
    <row r="190" spans="1:4">
      <c r="A190" s="40">
        <v>2408</v>
      </c>
      <c r="B190" s="41" t="s">
        <v>423</v>
      </c>
      <c r="C190" s="41" t="s">
        <v>428</v>
      </c>
      <c r="D190" s="41" t="s">
        <v>636</v>
      </c>
    </row>
    <row r="191" spans="1:4">
      <c r="A191" s="40">
        <v>2409</v>
      </c>
      <c r="B191" s="41" t="s">
        <v>423</v>
      </c>
      <c r="C191" s="41" t="s">
        <v>428</v>
      </c>
      <c r="D191" s="41" t="s">
        <v>637</v>
      </c>
    </row>
    <row r="192" spans="1:4">
      <c r="A192" s="40">
        <v>2410</v>
      </c>
      <c r="B192" s="41" t="s">
        <v>423</v>
      </c>
      <c r="C192" s="41" t="s">
        <v>428</v>
      </c>
      <c r="D192" s="41" t="s">
        <v>638</v>
      </c>
    </row>
    <row r="193" spans="1:4">
      <c r="A193" s="40">
        <v>2411</v>
      </c>
      <c r="B193" s="41" t="s">
        <v>423</v>
      </c>
      <c r="C193" s="41" t="s">
        <v>428</v>
      </c>
      <c r="D193" s="41" t="s">
        <v>639</v>
      </c>
    </row>
    <row r="194" spans="1:4">
      <c r="A194" s="40">
        <v>2412</v>
      </c>
      <c r="B194" s="41" t="s">
        <v>423</v>
      </c>
      <c r="C194" s="41" t="s">
        <v>428</v>
      </c>
      <c r="D194" s="41" t="s">
        <v>640</v>
      </c>
    </row>
    <row r="195" spans="1:4">
      <c r="A195" s="40">
        <v>2413</v>
      </c>
      <c r="B195" s="41" t="s">
        <v>423</v>
      </c>
      <c r="C195" s="41" t="s">
        <v>428</v>
      </c>
      <c r="D195" s="41" t="s">
        <v>641</v>
      </c>
    </row>
    <row r="196" spans="1:4">
      <c r="A196" s="40">
        <v>2414</v>
      </c>
      <c r="B196" s="41" t="s">
        <v>423</v>
      </c>
      <c r="C196" s="41" t="s">
        <v>428</v>
      </c>
      <c r="D196" s="41" t="s">
        <v>642</v>
      </c>
    </row>
    <row r="197" spans="1:4">
      <c r="A197" s="40">
        <v>2415</v>
      </c>
      <c r="B197" s="41" t="s">
        <v>423</v>
      </c>
      <c r="C197" s="41" t="s">
        <v>428</v>
      </c>
      <c r="D197" s="41" t="s">
        <v>643</v>
      </c>
    </row>
    <row r="198" spans="1:4">
      <c r="A198" s="40">
        <v>2416</v>
      </c>
      <c r="B198" s="41" t="s">
        <v>423</v>
      </c>
      <c r="C198" s="41" t="s">
        <v>428</v>
      </c>
      <c r="D198" s="41" t="s">
        <v>644</v>
      </c>
    </row>
    <row r="199" spans="1:4">
      <c r="A199" s="40">
        <v>2417</v>
      </c>
      <c r="B199" s="41" t="s">
        <v>423</v>
      </c>
      <c r="C199" s="41" t="s">
        <v>428</v>
      </c>
      <c r="D199" s="41" t="s">
        <v>645</v>
      </c>
    </row>
    <row r="200" spans="1:4">
      <c r="A200" s="40">
        <v>2418</v>
      </c>
      <c r="B200" s="41" t="s">
        <v>423</v>
      </c>
      <c r="C200" s="41" t="s">
        <v>428</v>
      </c>
      <c r="D200" s="41" t="s">
        <v>646</v>
      </c>
    </row>
    <row r="201" spans="1:4">
      <c r="A201" s="40">
        <v>2419</v>
      </c>
      <c r="B201" s="41" t="s">
        <v>423</v>
      </c>
      <c r="C201" s="41" t="s">
        <v>428</v>
      </c>
      <c r="D201" s="41" t="s">
        <v>647</v>
      </c>
    </row>
    <row r="202" spans="1:4">
      <c r="A202" s="40">
        <v>2420</v>
      </c>
      <c r="B202" s="41" t="s">
        <v>423</v>
      </c>
      <c r="C202" s="41" t="s">
        <v>428</v>
      </c>
      <c r="D202" s="41" t="s">
        <v>648</v>
      </c>
    </row>
    <row r="203" spans="1:4">
      <c r="A203" s="40">
        <v>2421</v>
      </c>
      <c r="B203" s="41" t="s">
        <v>423</v>
      </c>
      <c r="C203" s="41" t="s">
        <v>428</v>
      </c>
      <c r="D203" s="41" t="s">
        <v>649</v>
      </c>
    </row>
    <row r="204" spans="1:4">
      <c r="A204" s="40">
        <v>2422</v>
      </c>
      <c r="B204" s="41" t="s">
        <v>423</v>
      </c>
      <c r="C204" s="41" t="s">
        <v>428</v>
      </c>
      <c r="D204" s="41" t="s">
        <v>650</v>
      </c>
    </row>
    <row r="205" spans="1:4">
      <c r="A205" s="40">
        <v>2423</v>
      </c>
      <c r="B205" s="41" t="s">
        <v>423</v>
      </c>
      <c r="C205" s="41" t="s">
        <v>428</v>
      </c>
      <c r="D205" s="41" t="s">
        <v>651</v>
      </c>
    </row>
    <row r="206" spans="1:4">
      <c r="A206" s="40">
        <v>2424</v>
      </c>
      <c r="B206" s="41" t="s">
        <v>423</v>
      </c>
      <c r="C206" s="41" t="s">
        <v>428</v>
      </c>
      <c r="D206" s="41" t="s">
        <v>652</v>
      </c>
    </row>
    <row r="207" spans="1:4">
      <c r="A207" s="40">
        <v>2425</v>
      </c>
      <c r="B207" s="41" t="s">
        <v>423</v>
      </c>
      <c r="C207" s="41" t="s">
        <v>428</v>
      </c>
      <c r="D207" s="41" t="s">
        <v>653</v>
      </c>
    </row>
    <row r="208" spans="1:4">
      <c r="A208" s="40">
        <v>2426</v>
      </c>
      <c r="B208" s="41" t="s">
        <v>423</v>
      </c>
      <c r="C208" s="41" t="s">
        <v>428</v>
      </c>
      <c r="D208" s="41" t="s">
        <v>654</v>
      </c>
    </row>
    <row r="209" spans="1:4">
      <c r="A209" s="40">
        <v>2427</v>
      </c>
      <c r="B209" s="41" t="s">
        <v>423</v>
      </c>
      <c r="C209" s="41" t="s">
        <v>428</v>
      </c>
      <c r="D209" s="41" t="s">
        <v>655</v>
      </c>
    </row>
    <row r="210" spans="1:4">
      <c r="A210" s="40">
        <v>2428</v>
      </c>
      <c r="B210" s="41" t="s">
        <v>423</v>
      </c>
      <c r="C210" s="41" t="s">
        <v>428</v>
      </c>
      <c r="D210" s="41" t="s">
        <v>656</v>
      </c>
    </row>
    <row r="211" spans="1:4">
      <c r="A211" s="40">
        <v>2429</v>
      </c>
      <c r="B211" s="41" t="s">
        <v>423</v>
      </c>
      <c r="C211" s="41" t="s">
        <v>428</v>
      </c>
      <c r="D211" s="41" t="s">
        <v>657</v>
      </c>
    </row>
    <row r="212" spans="1:4">
      <c r="A212" s="40">
        <v>2430</v>
      </c>
      <c r="B212" s="41" t="s">
        <v>423</v>
      </c>
      <c r="C212" s="41" t="s">
        <v>428</v>
      </c>
      <c r="D212" s="41" t="s">
        <v>658</v>
      </c>
    </row>
    <row r="213" spans="1:4">
      <c r="A213" s="40">
        <v>2431</v>
      </c>
      <c r="B213" s="41" t="s">
        <v>423</v>
      </c>
      <c r="C213" s="41" t="s">
        <v>428</v>
      </c>
      <c r="D213" s="41" t="s">
        <v>659</v>
      </c>
    </row>
    <row r="214" spans="1:4">
      <c r="A214" s="40">
        <v>2432</v>
      </c>
      <c r="B214" s="41" t="s">
        <v>423</v>
      </c>
      <c r="C214" s="41" t="s">
        <v>428</v>
      </c>
      <c r="D214" s="41" t="s">
        <v>660</v>
      </c>
    </row>
    <row r="215" spans="1:4">
      <c r="A215" s="40">
        <v>2433</v>
      </c>
      <c r="B215" s="41" t="s">
        <v>423</v>
      </c>
      <c r="C215" s="41" t="s">
        <v>428</v>
      </c>
      <c r="D215" s="41" t="s">
        <v>661</v>
      </c>
    </row>
    <row r="216" spans="1:4">
      <c r="A216" s="40">
        <v>2434</v>
      </c>
      <c r="B216" s="41" t="s">
        <v>423</v>
      </c>
      <c r="C216" s="41" t="s">
        <v>428</v>
      </c>
      <c r="D216" s="41" t="s">
        <v>662</v>
      </c>
    </row>
    <row r="217" spans="1:4">
      <c r="A217" s="40">
        <v>2435</v>
      </c>
      <c r="B217" s="41" t="s">
        <v>423</v>
      </c>
      <c r="C217" s="41" t="s">
        <v>428</v>
      </c>
      <c r="D217" s="41" t="s">
        <v>663</v>
      </c>
    </row>
    <row r="218" spans="1:4">
      <c r="A218" s="40">
        <v>2436</v>
      </c>
      <c r="B218" s="41" t="s">
        <v>423</v>
      </c>
      <c r="C218" s="41" t="s">
        <v>428</v>
      </c>
      <c r="D218" s="41" t="s">
        <v>664</v>
      </c>
    </row>
    <row r="219" spans="1:4">
      <c r="A219" s="40">
        <v>2437</v>
      </c>
      <c r="B219" s="41" t="s">
        <v>423</v>
      </c>
      <c r="C219" s="41" t="s">
        <v>428</v>
      </c>
      <c r="D219" s="41" t="s">
        <v>665</v>
      </c>
    </row>
    <row r="220" spans="1:4">
      <c r="A220" s="40">
        <v>2438</v>
      </c>
      <c r="B220" s="41" t="s">
        <v>423</v>
      </c>
      <c r="C220" s="41" t="s">
        <v>428</v>
      </c>
      <c r="D220" s="41" t="s">
        <v>666</v>
      </c>
    </row>
    <row r="221" spans="1:4">
      <c r="A221" s="40">
        <v>3101</v>
      </c>
      <c r="B221" s="41" t="s">
        <v>429</v>
      </c>
      <c r="C221" s="41" t="s">
        <v>429</v>
      </c>
      <c r="D221" s="41" t="s">
        <v>667</v>
      </c>
    </row>
    <row r="222" spans="1:4">
      <c r="A222" s="40">
        <v>3102</v>
      </c>
      <c r="B222" s="41" t="s">
        <v>429</v>
      </c>
      <c r="C222" s="41" t="s">
        <v>429</v>
      </c>
      <c r="D222" s="41" t="s">
        <v>668</v>
      </c>
    </row>
    <row r="223" spans="1:4">
      <c r="A223" s="40">
        <v>3103</v>
      </c>
      <c r="B223" s="41" t="s">
        <v>429</v>
      </c>
      <c r="C223" s="41" t="s">
        <v>429</v>
      </c>
      <c r="D223" s="41" t="s">
        <v>669</v>
      </c>
    </row>
    <row r="224" spans="1:4">
      <c r="A224" s="40">
        <v>3104</v>
      </c>
      <c r="B224" s="41" t="s">
        <v>429</v>
      </c>
      <c r="C224" s="41" t="s">
        <v>429</v>
      </c>
      <c r="D224" s="41" t="s">
        <v>670</v>
      </c>
    </row>
    <row r="225" spans="1:4">
      <c r="A225" s="40">
        <v>3105</v>
      </c>
      <c r="B225" s="41" t="s">
        <v>429</v>
      </c>
      <c r="C225" s="41" t="s">
        <v>429</v>
      </c>
      <c r="D225" s="41" t="s">
        <v>671</v>
      </c>
    </row>
    <row r="226" spans="1:4">
      <c r="A226" s="40">
        <v>3106</v>
      </c>
      <c r="B226" s="41" t="s">
        <v>429</v>
      </c>
      <c r="C226" s="41" t="s">
        <v>429</v>
      </c>
      <c r="D226" s="41" t="s">
        <v>672</v>
      </c>
    </row>
    <row r="227" spans="1:4">
      <c r="A227" s="40">
        <v>3107</v>
      </c>
      <c r="B227" s="41" t="s">
        <v>429</v>
      </c>
      <c r="C227" s="41" t="s">
        <v>429</v>
      </c>
      <c r="D227" s="41" t="s">
        <v>673</v>
      </c>
    </row>
    <row r="228" spans="1:4">
      <c r="A228" s="40">
        <v>3108</v>
      </c>
      <c r="B228" s="41" t="s">
        <v>429</v>
      </c>
      <c r="C228" s="41" t="s">
        <v>429</v>
      </c>
      <c r="D228" s="41" t="s">
        <v>674</v>
      </c>
    </row>
    <row r="229" spans="1:4">
      <c r="A229" s="40">
        <v>3109</v>
      </c>
      <c r="B229" s="41" t="s">
        <v>429</v>
      </c>
      <c r="C229" s="41" t="s">
        <v>429</v>
      </c>
      <c r="D229" s="41" t="s">
        <v>675</v>
      </c>
    </row>
    <row r="230" spans="1:4">
      <c r="A230" s="40">
        <v>3110</v>
      </c>
      <c r="B230" s="41" t="s">
        <v>429</v>
      </c>
      <c r="C230" s="41" t="s">
        <v>429</v>
      </c>
      <c r="D230" s="41" t="s">
        <v>676</v>
      </c>
    </row>
    <row r="231" spans="1:4">
      <c r="A231" s="40">
        <v>3111</v>
      </c>
      <c r="B231" s="41" t="s">
        <v>429</v>
      </c>
      <c r="C231" s="41" t="s">
        <v>429</v>
      </c>
      <c r="D231" s="41" t="s">
        <v>677</v>
      </c>
    </row>
    <row r="232" spans="1:4">
      <c r="A232" s="40">
        <v>3112</v>
      </c>
      <c r="B232" s="41" t="s">
        <v>429</v>
      </c>
      <c r="C232" s="41" t="s">
        <v>429</v>
      </c>
      <c r="D232" s="41" t="s">
        <v>678</v>
      </c>
    </row>
    <row r="233" spans="1:4">
      <c r="A233" s="40">
        <v>3113</v>
      </c>
      <c r="B233" s="41" t="s">
        <v>429</v>
      </c>
      <c r="C233" s="41" t="s">
        <v>429</v>
      </c>
      <c r="D233" s="41" t="s">
        <v>679</v>
      </c>
    </row>
    <row r="234" spans="1:4">
      <c r="A234" s="40">
        <v>3114</v>
      </c>
      <c r="B234" s="41" t="s">
        <v>429</v>
      </c>
      <c r="C234" s="41" t="s">
        <v>429</v>
      </c>
      <c r="D234" s="41" t="s">
        <v>680</v>
      </c>
    </row>
    <row r="235" spans="1:4">
      <c r="A235" s="40">
        <v>3115</v>
      </c>
      <c r="B235" s="41" t="s">
        <v>429</v>
      </c>
      <c r="C235" s="41" t="s">
        <v>429</v>
      </c>
      <c r="D235" s="41" t="s">
        <v>681</v>
      </c>
    </row>
    <row r="236" spans="1:4">
      <c r="A236" s="40">
        <v>4101</v>
      </c>
      <c r="B236" s="41" t="s">
        <v>430</v>
      </c>
      <c r="C236" s="41" t="s">
        <v>431</v>
      </c>
      <c r="D236" s="41" t="s">
        <v>682</v>
      </c>
    </row>
    <row r="237" spans="1:4">
      <c r="A237" s="40">
        <v>4102</v>
      </c>
      <c r="B237" s="41" t="s">
        <v>430</v>
      </c>
      <c r="C237" s="41" t="s">
        <v>431</v>
      </c>
      <c r="D237" s="41" t="s">
        <v>683</v>
      </c>
    </row>
    <row r="238" spans="1:4">
      <c r="A238" s="40">
        <v>4103</v>
      </c>
      <c r="B238" s="41" t="s">
        <v>430</v>
      </c>
      <c r="C238" s="41" t="s">
        <v>431</v>
      </c>
      <c r="D238" s="41" t="s">
        <v>684</v>
      </c>
    </row>
    <row r="239" spans="1:4">
      <c r="A239" s="40">
        <v>4104</v>
      </c>
      <c r="B239" s="41" t="s">
        <v>430</v>
      </c>
      <c r="C239" s="41" t="s">
        <v>431</v>
      </c>
      <c r="D239" s="41" t="s">
        <v>685</v>
      </c>
    </row>
    <row r="240" spans="1:4">
      <c r="A240" s="40">
        <v>4105</v>
      </c>
      <c r="B240" s="41" t="s">
        <v>430</v>
      </c>
      <c r="C240" s="41" t="s">
        <v>431</v>
      </c>
      <c r="D240" s="41" t="s">
        <v>686</v>
      </c>
    </row>
    <row r="241" spans="1:4">
      <c r="A241" s="40">
        <v>4106</v>
      </c>
      <c r="B241" s="41" t="s">
        <v>430</v>
      </c>
      <c r="C241" s="41" t="s">
        <v>431</v>
      </c>
      <c r="D241" s="41" t="s">
        <v>687</v>
      </c>
    </row>
    <row r="242" spans="1:4">
      <c r="A242" s="40">
        <v>4107</v>
      </c>
      <c r="B242" s="41" t="s">
        <v>430</v>
      </c>
      <c r="C242" s="41" t="s">
        <v>431</v>
      </c>
      <c r="D242" s="41" t="s">
        <v>688</v>
      </c>
    </row>
    <row r="243" spans="1:4">
      <c r="A243" s="40">
        <v>4108</v>
      </c>
      <c r="B243" s="41" t="s">
        <v>430</v>
      </c>
      <c r="C243" s="41" t="s">
        <v>431</v>
      </c>
      <c r="D243" s="41" t="s">
        <v>689</v>
      </c>
    </row>
    <row r="244" spans="1:4">
      <c r="A244" s="40">
        <v>4109</v>
      </c>
      <c r="B244" s="41" t="s">
        <v>430</v>
      </c>
      <c r="C244" s="41" t="s">
        <v>431</v>
      </c>
      <c r="D244" s="41" t="s">
        <v>690</v>
      </c>
    </row>
    <row r="245" spans="1:4">
      <c r="A245" s="40">
        <v>4110</v>
      </c>
      <c r="B245" s="41" t="s">
        <v>430</v>
      </c>
      <c r="C245" s="41" t="s">
        <v>431</v>
      </c>
      <c r="D245" s="41" t="s">
        <v>691</v>
      </c>
    </row>
    <row r="246" spans="1:4">
      <c r="A246" s="40">
        <v>4111</v>
      </c>
      <c r="B246" s="41" t="s">
        <v>430</v>
      </c>
      <c r="C246" s="41" t="s">
        <v>431</v>
      </c>
      <c r="D246" s="41" t="s">
        <v>692</v>
      </c>
    </row>
    <row r="247" spans="1:4">
      <c r="A247" s="40">
        <v>4112</v>
      </c>
      <c r="B247" s="41" t="s">
        <v>430</v>
      </c>
      <c r="C247" s="41" t="s">
        <v>431</v>
      </c>
      <c r="D247" s="41" t="s">
        <v>693</v>
      </c>
    </row>
    <row r="248" spans="1:4">
      <c r="A248" s="40">
        <v>4113</v>
      </c>
      <c r="B248" s="41" t="s">
        <v>430</v>
      </c>
      <c r="C248" s="41" t="s">
        <v>431</v>
      </c>
      <c r="D248" s="41" t="s">
        <v>694</v>
      </c>
    </row>
    <row r="249" spans="1:4">
      <c r="A249" s="40">
        <v>4114</v>
      </c>
      <c r="B249" s="41" t="s">
        <v>430</v>
      </c>
      <c r="C249" s="41" t="s">
        <v>431</v>
      </c>
      <c r="D249" s="41" t="s">
        <v>695</v>
      </c>
    </row>
    <row r="250" spans="1:4">
      <c r="A250" s="40">
        <v>4115</v>
      </c>
      <c r="B250" s="41" t="s">
        <v>430</v>
      </c>
      <c r="C250" s="41" t="s">
        <v>431</v>
      </c>
      <c r="D250" s="41" t="s">
        <v>696</v>
      </c>
    </row>
    <row r="251" spans="1:4">
      <c r="A251" s="40">
        <v>4116</v>
      </c>
      <c r="B251" s="41" t="s">
        <v>430</v>
      </c>
      <c r="C251" s="41" t="s">
        <v>431</v>
      </c>
      <c r="D251" s="41" t="s">
        <v>697</v>
      </c>
    </row>
    <row r="252" spans="1:4">
      <c r="A252" s="40">
        <v>4117</v>
      </c>
      <c r="B252" s="41" t="s">
        <v>430</v>
      </c>
      <c r="C252" s="41" t="s">
        <v>431</v>
      </c>
      <c r="D252" s="41" t="s">
        <v>698</v>
      </c>
    </row>
    <row r="253" spans="1:4">
      <c r="A253" s="40">
        <v>4118</v>
      </c>
      <c r="B253" s="41" t="s">
        <v>430</v>
      </c>
      <c r="C253" s="41" t="s">
        <v>431</v>
      </c>
      <c r="D253" s="41" t="s">
        <v>699</v>
      </c>
    </row>
    <row r="254" spans="1:4">
      <c r="A254" s="40">
        <v>4119</v>
      </c>
      <c r="B254" s="41" t="s">
        <v>430</v>
      </c>
      <c r="C254" s="41" t="s">
        <v>431</v>
      </c>
      <c r="D254" s="41" t="s">
        <v>700</v>
      </c>
    </row>
    <row r="255" spans="1:4">
      <c r="A255" s="40">
        <v>4120</v>
      </c>
      <c r="B255" s="41" t="s">
        <v>430</v>
      </c>
      <c r="C255" s="41" t="s">
        <v>431</v>
      </c>
      <c r="D255" s="41" t="s">
        <v>701</v>
      </c>
    </row>
    <row r="256" spans="1:4">
      <c r="A256" s="40">
        <v>4121</v>
      </c>
      <c r="B256" s="41" t="s">
        <v>430</v>
      </c>
      <c r="C256" s="41" t="s">
        <v>431</v>
      </c>
      <c r="D256" s="41" t="s">
        <v>702</v>
      </c>
    </row>
    <row r="257" spans="1:4">
      <c r="A257" s="40">
        <v>4122</v>
      </c>
      <c r="B257" s="41" t="s">
        <v>430</v>
      </c>
      <c r="C257" s="41" t="s">
        <v>431</v>
      </c>
      <c r="D257" s="41" t="s">
        <v>703</v>
      </c>
    </row>
    <row r="258" spans="1:4">
      <c r="A258" s="40">
        <v>4123</v>
      </c>
      <c r="B258" s="41" t="s">
        <v>430</v>
      </c>
      <c r="C258" s="41" t="s">
        <v>431</v>
      </c>
      <c r="D258" s="41" t="s">
        <v>704</v>
      </c>
    </row>
    <row r="259" spans="1:4">
      <c r="A259" s="40">
        <v>4124</v>
      </c>
      <c r="B259" s="41" t="s">
        <v>430</v>
      </c>
      <c r="C259" s="41" t="s">
        <v>431</v>
      </c>
      <c r="D259" s="41" t="s">
        <v>705</v>
      </c>
    </row>
    <row r="260" spans="1:4">
      <c r="A260" s="40">
        <v>4125</v>
      </c>
      <c r="B260" s="41" t="s">
        <v>430</v>
      </c>
      <c r="C260" s="41" t="s">
        <v>431</v>
      </c>
      <c r="D260" s="41" t="s">
        <v>706</v>
      </c>
    </row>
    <row r="261" spans="1:4">
      <c r="A261" s="40">
        <v>4126</v>
      </c>
      <c r="B261" s="41" t="s">
        <v>430</v>
      </c>
      <c r="C261" s="41" t="s">
        <v>431</v>
      </c>
      <c r="D261" s="41" t="s">
        <v>707</v>
      </c>
    </row>
    <row r="262" spans="1:4">
      <c r="A262" s="40">
        <v>4127</v>
      </c>
      <c r="B262" s="41" t="s">
        <v>430</v>
      </c>
      <c r="C262" s="41" t="s">
        <v>431</v>
      </c>
      <c r="D262" s="41" t="s">
        <v>708</v>
      </c>
    </row>
    <row r="263" spans="1:4">
      <c r="A263" s="40">
        <v>4201</v>
      </c>
      <c r="B263" s="41" t="s">
        <v>430</v>
      </c>
      <c r="C263" s="41" t="s">
        <v>432</v>
      </c>
      <c r="D263" s="41" t="s">
        <v>709</v>
      </c>
    </row>
    <row r="264" spans="1:4">
      <c r="A264" s="40">
        <v>4202</v>
      </c>
      <c r="B264" s="41" t="s">
        <v>430</v>
      </c>
      <c r="C264" s="41" t="s">
        <v>432</v>
      </c>
      <c r="D264" s="41" t="s">
        <v>710</v>
      </c>
    </row>
    <row r="265" spans="1:4">
      <c r="A265" s="40">
        <v>4203</v>
      </c>
      <c r="B265" s="41" t="s">
        <v>430</v>
      </c>
      <c r="C265" s="41" t="s">
        <v>432</v>
      </c>
      <c r="D265" s="41" t="s">
        <v>711</v>
      </c>
    </row>
    <row r="266" spans="1:4">
      <c r="A266" s="40">
        <v>4204</v>
      </c>
      <c r="B266" s="41" t="s">
        <v>430</v>
      </c>
      <c r="C266" s="41" t="s">
        <v>432</v>
      </c>
      <c r="D266" s="41" t="s">
        <v>712</v>
      </c>
    </row>
    <row r="267" spans="1:4">
      <c r="A267" s="40">
        <v>4205</v>
      </c>
      <c r="B267" s="41" t="s">
        <v>430</v>
      </c>
      <c r="C267" s="41" t="s">
        <v>432</v>
      </c>
      <c r="D267" s="41" t="s">
        <v>713</v>
      </c>
    </row>
    <row r="268" spans="1:4">
      <c r="A268" s="40">
        <v>4206</v>
      </c>
      <c r="B268" s="41" t="s">
        <v>430</v>
      </c>
      <c r="C268" s="41" t="s">
        <v>432</v>
      </c>
      <c r="D268" s="41" t="s">
        <v>714</v>
      </c>
    </row>
    <row r="269" spans="1:4">
      <c r="A269" s="40">
        <v>4207</v>
      </c>
      <c r="B269" s="41" t="s">
        <v>430</v>
      </c>
      <c r="C269" s="41" t="s">
        <v>432</v>
      </c>
      <c r="D269" s="41" t="s">
        <v>715</v>
      </c>
    </row>
    <row r="270" spans="1:4">
      <c r="A270" s="40">
        <v>4208</v>
      </c>
      <c r="B270" s="41" t="s">
        <v>430</v>
      </c>
      <c r="C270" s="41" t="s">
        <v>432</v>
      </c>
      <c r="D270" s="41" t="s">
        <v>716</v>
      </c>
    </row>
    <row r="271" spans="1:4">
      <c r="A271" s="40">
        <v>4209</v>
      </c>
      <c r="B271" s="41" t="s">
        <v>430</v>
      </c>
      <c r="C271" s="41" t="s">
        <v>432</v>
      </c>
      <c r="D271" s="41" t="s">
        <v>717</v>
      </c>
    </row>
    <row r="272" spans="1:4">
      <c r="A272" s="40">
        <v>4210</v>
      </c>
      <c r="B272" s="41" t="s">
        <v>430</v>
      </c>
      <c r="C272" s="41" t="s">
        <v>432</v>
      </c>
      <c r="D272" s="41" t="s">
        <v>718</v>
      </c>
    </row>
    <row r="273" spans="1:4">
      <c r="A273" s="40">
        <v>4211</v>
      </c>
      <c r="B273" s="41" t="s">
        <v>430</v>
      </c>
      <c r="C273" s="41" t="s">
        <v>432</v>
      </c>
      <c r="D273" s="41" t="s">
        <v>719</v>
      </c>
    </row>
    <row r="274" spans="1:4">
      <c r="A274" s="40">
        <v>4212</v>
      </c>
      <c r="B274" s="41" t="s">
        <v>430</v>
      </c>
      <c r="C274" s="41" t="s">
        <v>432</v>
      </c>
      <c r="D274" s="41" t="s">
        <v>720</v>
      </c>
    </row>
    <row r="275" spans="1:4">
      <c r="A275" s="40">
        <v>4213</v>
      </c>
      <c r="B275" s="41" t="s">
        <v>430</v>
      </c>
      <c r="C275" s="41" t="s">
        <v>432</v>
      </c>
      <c r="D275" s="41" t="s">
        <v>721</v>
      </c>
    </row>
    <row r="276" spans="1:4">
      <c r="A276" s="40">
        <v>4214</v>
      </c>
      <c r="B276" s="41" t="s">
        <v>430</v>
      </c>
      <c r="C276" s="41" t="s">
        <v>432</v>
      </c>
      <c r="D276" s="41" t="s">
        <v>722</v>
      </c>
    </row>
    <row r="277" spans="1:4">
      <c r="A277" s="40">
        <v>4215</v>
      </c>
      <c r="B277" s="41" t="s">
        <v>430</v>
      </c>
      <c r="C277" s="41" t="s">
        <v>432</v>
      </c>
      <c r="D277" s="41" t="s">
        <v>723</v>
      </c>
    </row>
    <row r="278" spans="1:4">
      <c r="A278" s="40">
        <v>4216</v>
      </c>
      <c r="B278" s="41" t="s">
        <v>430</v>
      </c>
      <c r="C278" s="41" t="s">
        <v>432</v>
      </c>
      <c r="D278" s="41" t="s">
        <v>724</v>
      </c>
    </row>
    <row r="279" spans="1:4">
      <c r="A279" s="40">
        <v>4217</v>
      </c>
      <c r="B279" s="41" t="s">
        <v>430</v>
      </c>
      <c r="C279" s="41" t="s">
        <v>432</v>
      </c>
      <c r="D279" s="41" t="s">
        <v>725</v>
      </c>
    </row>
    <row r="280" spans="1:4">
      <c r="A280" s="40">
        <v>4218</v>
      </c>
      <c r="B280" s="41" t="s">
        <v>430</v>
      </c>
      <c r="C280" s="41" t="s">
        <v>432</v>
      </c>
      <c r="D280" s="41" t="s">
        <v>726</v>
      </c>
    </row>
    <row r="281" spans="1:4">
      <c r="A281" s="40">
        <v>4219</v>
      </c>
      <c r="B281" s="41" t="s">
        <v>430</v>
      </c>
      <c r="C281" s="41" t="s">
        <v>432</v>
      </c>
      <c r="D281" s="41" t="s">
        <v>727</v>
      </c>
    </row>
    <row r="282" spans="1:4">
      <c r="A282" s="40">
        <v>4220</v>
      </c>
      <c r="B282" s="41" t="s">
        <v>430</v>
      </c>
      <c r="C282" s="41" t="s">
        <v>432</v>
      </c>
      <c r="D282" s="41" t="s">
        <v>728</v>
      </c>
    </row>
    <row r="283" spans="1:4">
      <c r="A283" s="40">
        <v>4221</v>
      </c>
      <c r="B283" s="41" t="s">
        <v>430</v>
      </c>
      <c r="C283" s="41" t="s">
        <v>432</v>
      </c>
      <c r="D283" s="41" t="s">
        <v>729</v>
      </c>
    </row>
    <row r="284" spans="1:4">
      <c r="A284" s="40">
        <v>4222</v>
      </c>
      <c r="B284" s="41" t="s">
        <v>430</v>
      </c>
      <c r="C284" s="41" t="s">
        <v>432</v>
      </c>
      <c r="D284" s="41" t="s">
        <v>730</v>
      </c>
    </row>
    <row r="285" spans="1:4">
      <c r="A285" s="40">
        <v>4223</v>
      </c>
      <c r="B285" s="41" t="s">
        <v>430</v>
      </c>
      <c r="C285" s="41" t="s">
        <v>432</v>
      </c>
      <c r="D285" s="41" t="s">
        <v>731</v>
      </c>
    </row>
    <row r="286" spans="1:4">
      <c r="A286" s="40">
        <v>4224</v>
      </c>
      <c r="B286" s="41" t="s">
        <v>430</v>
      </c>
      <c r="C286" s="41" t="s">
        <v>432</v>
      </c>
      <c r="D286" s="41" t="s">
        <v>732</v>
      </c>
    </row>
    <row r="287" spans="1:4">
      <c r="A287" s="40">
        <v>4225</v>
      </c>
      <c r="B287" s="41" t="s">
        <v>430</v>
      </c>
      <c r="C287" s="41" t="s">
        <v>432</v>
      </c>
      <c r="D287" s="41" t="s">
        <v>733</v>
      </c>
    </row>
    <row r="288" spans="1:4">
      <c r="A288" s="40">
        <v>4226</v>
      </c>
      <c r="B288" s="41" t="s">
        <v>430</v>
      </c>
      <c r="C288" s="41" t="s">
        <v>432</v>
      </c>
      <c r="D288" s="41" t="s">
        <v>734</v>
      </c>
    </row>
    <row r="289" spans="1:4">
      <c r="A289" s="40">
        <v>4227</v>
      </c>
      <c r="B289" s="41" t="s">
        <v>430</v>
      </c>
      <c r="C289" s="41" t="s">
        <v>432</v>
      </c>
      <c r="D289" s="41" t="s">
        <v>735</v>
      </c>
    </row>
    <row r="290" spans="1:4">
      <c r="A290" s="40">
        <v>4228</v>
      </c>
      <c r="B290" s="41" t="s">
        <v>430</v>
      </c>
      <c r="C290" s="41" t="s">
        <v>432</v>
      </c>
      <c r="D290" s="41" t="s">
        <v>736</v>
      </c>
    </row>
    <row r="291" spans="1:4">
      <c r="A291" s="40">
        <v>4229</v>
      </c>
      <c r="B291" s="41" t="s">
        <v>430</v>
      </c>
      <c r="C291" s="41" t="s">
        <v>432</v>
      </c>
      <c r="D291" s="41" t="s">
        <v>737</v>
      </c>
    </row>
    <row r="292" spans="1:4">
      <c r="A292" s="40">
        <v>6101</v>
      </c>
      <c r="B292" s="41" t="s">
        <v>738</v>
      </c>
      <c r="C292" s="41" t="s">
        <v>738</v>
      </c>
      <c r="D292" s="41" t="s">
        <v>437</v>
      </c>
    </row>
    <row r="293" spans="1:4">
      <c r="A293" s="40">
        <v>6102</v>
      </c>
      <c r="B293" s="41" t="s">
        <v>739</v>
      </c>
      <c r="C293" s="41" t="s">
        <v>739</v>
      </c>
      <c r="D293" s="41" t="s">
        <v>438</v>
      </c>
    </row>
    <row r="294" spans="1:4">
      <c r="A294" s="40">
        <v>6103</v>
      </c>
      <c r="B294" s="41" t="s">
        <v>740</v>
      </c>
      <c r="C294" s="41" t="s">
        <v>740</v>
      </c>
      <c r="D294" s="41" t="s">
        <v>439</v>
      </c>
    </row>
  </sheetData>
  <pageMargins left="0.70866141732283472" right="0.70866141732283472" top="0.75" bottom="0.43307086614173229" header="0.31496062992125984" footer="0.31496062992125984"/>
  <pageSetup paperSize="9" scale="69" fitToHeight="4" orientation="portrait" r:id="rId1"/>
  <headerFooter>
    <oddHeader>&amp;L&amp;"-,Vet"&amp;16Detailposten uniforme programmabegroting</oddHeader>
    <oddFooter>&amp;R&amp;P van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2500110-5a6a-4c1d-b42c-d117b2f2adcf" xsi:nil="true"/>
    <lcf76f155ced4ddcb4097134ff3c332f xmlns="39028bc6-7d1a-4138-ae2b-b27b469cdd02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BBD7D792871245A4C29469A6D89F92" ma:contentTypeVersion="15" ma:contentTypeDescription="Een nieuw document maken." ma:contentTypeScope="" ma:versionID="8e5e2f5bd30033a9c7ab9fab25b3cc1b">
  <xsd:schema xmlns:xsd="http://www.w3.org/2001/XMLSchema" xmlns:xs="http://www.w3.org/2001/XMLSchema" xmlns:p="http://schemas.microsoft.com/office/2006/metadata/properties" xmlns:ns2="39028bc6-7d1a-4138-ae2b-b27b469cdd02" xmlns:ns3="52500110-5a6a-4c1d-b42c-d117b2f2adcf" targetNamespace="http://schemas.microsoft.com/office/2006/metadata/properties" ma:root="true" ma:fieldsID="c1452c43cb0588d17e4a11c68159c398" ns2:_="" ns3:_="">
    <xsd:import namespace="39028bc6-7d1a-4138-ae2b-b27b469cdd02"/>
    <xsd:import namespace="52500110-5a6a-4c1d-b42c-d117b2f2adc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028bc6-7d1a-4138-ae2b-b27b469cdd0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Afbeeldingtags" ma:readOnly="false" ma:fieldId="{5cf76f15-5ced-4ddc-b409-7134ff3c332f}" ma:taxonomyMulti="true" ma:sspId="837d55c4-67fc-4c13-bc11-7d39996e33f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500110-5a6a-4c1d-b42c-d117b2f2adcf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cd268482-1f8e-47d1-8e83-5ec9905e352c}" ma:internalName="TaxCatchAll" ma:showField="CatchAllData" ma:web="52500110-5a6a-4c1d-b42c-d117b2f2adc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A77EC61-63BA-4B5B-BBC6-543498A6B104}"/>
</file>

<file path=customXml/itemProps2.xml><?xml version="1.0" encoding="utf-8"?>
<ds:datastoreItem xmlns:ds="http://schemas.openxmlformats.org/officeDocument/2006/customXml" ds:itemID="{09FD8C14-36FB-4CCE-AE6B-2AC59013E419}"/>
</file>

<file path=customXml/itemProps3.xml><?xml version="1.0" encoding="utf-8"?>
<ds:datastoreItem xmlns:ds="http://schemas.openxmlformats.org/officeDocument/2006/customXml" ds:itemID="{904881C9-1361-4D9C-B491-924FAEF9D55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adfilm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frank klein</dc:creator>
  <cp:keywords/>
  <dc:description/>
  <cp:lastModifiedBy/>
  <cp:revision/>
  <dcterms:created xsi:type="dcterms:W3CDTF">2005-02-22T11:40:05Z</dcterms:created>
  <dcterms:modified xsi:type="dcterms:W3CDTF">2025-01-27T10:03:26Z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0x010100C4BBD7D792871245A4C29469A6D89F92</vt:lpwstr>
  </property>
  <property fmtid="{D5CDD505-2E9C-101B-9397-08002B2CF9AE}" pid="3" name="MediaServiceImageTags">
    <vt:lpwstr/>
  </property>
</Properties>
</file>